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essertorigin.sg:2078/"/>
    </mc:Choice>
  </mc:AlternateContent>
  <xr:revisionPtr revIDLastSave="0" documentId="13_ncr:1_{3EB546CB-F426-47A4-B80B-F7670553D25C}" xr6:coauthVersionLast="47" xr6:coauthVersionMax="47" xr10:uidLastSave="{00000000-0000-0000-0000-000000000000}"/>
  <bookViews>
    <workbookView xWindow="-110" yWindow="-110" windowWidth="19420" windowHeight="10300" tabRatio="742" activeTab="2" xr2:uid="{00000000-000D-0000-FFFF-FFFF00000000}"/>
  </bookViews>
  <sheets>
    <sheet name="Sales Summary" sheetId="108" r:id="rId1"/>
    <sheet name="Customer List" sheetId="2" r:id="rId2"/>
    <sheet name="Aug 2023" sheetId="209" r:id="rId3"/>
    <sheet name="JUL 2023" sheetId="205" r:id="rId4"/>
    <sheet name="Balestier " sheetId="12" r:id="rId5"/>
    <sheet name="Fine Food" sheetId="144" r:id="rId6"/>
    <sheet name="FMD" sheetId="175" r:id="rId7"/>
    <sheet name="Kopitiam" sheetId="147" r:id="rId8"/>
    <sheet name="Rong Hua" sheetId="162" r:id="rId9"/>
    <sheet name="Tong Shui Desserts" sheetId="18" r:id="rId10"/>
    <sheet name="滨海" sheetId="14" r:id="rId11"/>
    <sheet name="梅林_x0009_" sheetId="13" r:id="rId12"/>
    <sheet name="Yew kee" sheetId="6" r:id="rId13"/>
    <sheet name="Zhu Fang Ruo" sheetId="11" r:id="rId14"/>
    <sheet name="ID#20" sheetId="208" r:id="rId15"/>
    <sheet name="ID#58" sheetId="77" r:id="rId16"/>
    <sheet name="New Trends_x0009_" sheetId="8" r:id="rId17"/>
    <sheet name="Red Lantern " sheetId="80" r:id="rId18"/>
    <sheet name="Dessert  Station" sheetId="7" r:id="rId19"/>
    <sheet name="甜  甜" sheetId="4" r:id="rId20"/>
    <sheet name="RONNIE" sheetId="102" r:id="rId21"/>
    <sheet name="樟宜村甜品屋           _x0009_" sheetId="82" r:id="rId22"/>
    <sheet name="FRUITOPIA" sheetId="156" r:id="rId23"/>
    <sheet name="凉凉   " sheetId="83" r:id="rId24"/>
    <sheet name="Tea Three " sheetId="3" r:id="rId25"/>
    <sheet name="Seletar Country Club" sheetId="174" r:id="rId26"/>
    <sheet name="好运    (2)" sheetId="200" r:id="rId27"/>
    <sheet name="好运   " sheetId="109" r:id="rId28"/>
    <sheet name="02-58" sheetId="81" r:id="rId29"/>
    <sheet name="MFC" sheetId="99" r:id="rId30"/>
    <sheet name="Tan Soon Mui" sheetId="86" r:id="rId31"/>
    <sheet name="甜  甜 2022" sheetId="117" r:id="rId32"/>
    <sheet name="Sheet2" sheetId="189" r:id="rId33"/>
    <sheet name="Sheet1" sheetId="198" r:id="rId34"/>
  </sheets>
  <externalReferences>
    <externalReference r:id="rId35"/>
  </externalReferences>
  <definedNames>
    <definedName name="_xlnm._FilterDatabase" localSheetId="2" hidden="1">'Aug 2023'!$A$3:$V$1044</definedName>
    <definedName name="_xlnm._FilterDatabase" localSheetId="1" hidden="1">'Customer List'!$A$2:$BI$2</definedName>
    <definedName name="_xlnm._FilterDatabase" localSheetId="3" hidden="1">'JUL 2023'!$A$3:$V$1044</definedName>
    <definedName name="_xlnm.Print_Area" localSheetId="28">'02-58'!$A$1:$E$19</definedName>
    <definedName name="_xlnm.Print_Area" localSheetId="4">'Balestier '!$A$1:$F$21</definedName>
    <definedName name="_xlnm.Print_Area" localSheetId="1">'Customer List'!$A$2:$N$326</definedName>
    <definedName name="_xlnm.Print_Area" localSheetId="18">'Dessert  Station'!$A$1:$E$27</definedName>
    <definedName name="_xlnm.Print_Area" localSheetId="5">'Fine Food'!$A$1:$E$16</definedName>
    <definedName name="_xlnm.Print_Area" localSheetId="6">FMD!$A$1:$F$33</definedName>
    <definedName name="_xlnm.Print_Area" localSheetId="22">FRUITOPIA!$A$1:$E$17</definedName>
    <definedName name="_xlnm.Print_Area" localSheetId="14">'ID#20'!$A$1:$E$19</definedName>
    <definedName name="_xlnm.Print_Area" localSheetId="15">'ID#58'!$A$1:$E$19</definedName>
    <definedName name="_xlnm.Print_Area" localSheetId="7">Kopitiam!$A$1:$F$114</definedName>
    <definedName name="_xlnm.Print_Area" localSheetId="29">MFC!$A$1:$E$15</definedName>
    <definedName name="_xlnm.Print_Area" localSheetId="16">'New Trends	'!$A$1:$E$18</definedName>
    <definedName name="_xlnm.Print_Area" localSheetId="17">'Red Lantern '!$A$1:$M$16</definedName>
    <definedName name="_xlnm.Print_Area" localSheetId="8">'Rong Hua'!$A$1:$E$17</definedName>
    <definedName name="_xlnm.Print_Area" localSheetId="20">RONNIE!$A$1:$E$16</definedName>
    <definedName name="_xlnm.Print_Area" localSheetId="0">'Sales Summary'!$A$5:$H$23</definedName>
    <definedName name="_xlnm.Print_Area" localSheetId="25">'Seletar Country Club'!$A$1:$E$21</definedName>
    <definedName name="_xlnm.Print_Area" localSheetId="30">'Tan Soon Mui'!$A$1:$E$22</definedName>
    <definedName name="_xlnm.Print_Area" localSheetId="24">'Tea Three '!$A$1:$E$23</definedName>
    <definedName name="_xlnm.Print_Area" localSheetId="9">'Tong Shui Desserts'!$A$1:$E$26</definedName>
    <definedName name="_xlnm.Print_Area" localSheetId="12">'Yew kee'!$A$1:$E$16</definedName>
    <definedName name="_xlnm.Print_Area" localSheetId="13">'Zhu Fang Ruo'!$A$1:$E$31</definedName>
    <definedName name="_xlnm.Print_Area" localSheetId="23">'凉凉   '!$A$1:$E$30</definedName>
    <definedName name="_xlnm.Print_Area" localSheetId="27">'好运   '!$A$1:$E$26</definedName>
    <definedName name="_xlnm.Print_Area" localSheetId="26">'好运    (2)'!$A$1:$E$14</definedName>
    <definedName name="_xlnm.Print_Area" localSheetId="11">'梅林	'!$A$1:$E$26</definedName>
    <definedName name="_xlnm.Print_Area" localSheetId="21">'樟宜村甜品屋           	'!$A$1:$E$18</definedName>
    <definedName name="_xlnm.Print_Area" localSheetId="10">滨海!$A$1:$E$18</definedName>
    <definedName name="_xlnm.Print_Area" localSheetId="19">'甜  甜'!$A$1:$E$35</definedName>
    <definedName name="_xlnm.Print_Area" localSheetId="31">'甜  甜 2022'!$A$1:$E$21</definedName>
    <definedName name="_xlnm.Print_Titles" localSheetId="7">Kopitiam!$1:$8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62" i="209" l="1"/>
  <c r="Q274" i="209"/>
  <c r="P264" i="209"/>
  <c r="L275" i="209"/>
  <c r="L287" i="209"/>
  <c r="L286" i="209"/>
  <c r="N236" i="209"/>
  <c r="L282" i="209"/>
  <c r="L283" i="209"/>
  <c r="L240" i="209"/>
  <c r="L200" i="209"/>
  <c r="L284" i="209"/>
  <c r="N269" i="209"/>
  <c r="O198" i="209"/>
  <c r="O266" i="209"/>
  <c r="Q281" i="209"/>
  <c r="O265" i="209"/>
  <c r="L268" i="209"/>
  <c r="L292" i="209"/>
  <c r="L293" i="209"/>
  <c r="Q189" i="209"/>
  <c r="Q270" i="209"/>
  <c r="Q267" i="209"/>
  <c r="N273" i="209"/>
  <c r="P277" i="209"/>
  <c r="P278" i="209"/>
  <c r="L271" i="209"/>
  <c r="L272" i="209"/>
  <c r="P288" i="209"/>
  <c r="P289" i="209"/>
  <c r="Q296" i="209"/>
  <c r="Q295" i="209"/>
  <c r="A25" i="209"/>
  <c r="A26" i="209" s="1"/>
  <c r="A27" i="209" s="1"/>
  <c r="A28" i="209" s="1"/>
  <c r="A29" i="209" s="1"/>
  <c r="A30" i="209" s="1"/>
  <c r="A31" i="209" s="1"/>
  <c r="A32" i="209" s="1"/>
  <c r="A33" i="209" s="1"/>
  <c r="A34" i="209" s="1"/>
  <c r="A35" i="209" s="1"/>
  <c r="A36" i="209" s="1"/>
  <c r="A37" i="209" s="1"/>
  <c r="A38" i="209" s="1"/>
  <c r="A39" i="209" s="1"/>
  <c r="A40" i="209" s="1"/>
  <c r="A41" i="209" s="1"/>
  <c r="A42" i="209" s="1"/>
  <c r="A43" i="209" s="1"/>
  <c r="A44" i="209" s="1"/>
  <c r="A45" i="209" s="1"/>
  <c r="A46" i="209" s="1"/>
  <c r="A47" i="209" s="1"/>
  <c r="A48" i="209" s="1"/>
  <c r="A49" i="209" s="1"/>
  <c r="A50" i="209" s="1"/>
  <c r="A51" i="209" s="1"/>
  <c r="A52" i="209" s="1"/>
  <c r="A53" i="209" s="1"/>
  <c r="A54" i="209" s="1"/>
  <c r="A55" i="209" s="1"/>
  <c r="A56" i="209" s="1"/>
  <c r="A57" i="209" s="1"/>
  <c r="A58" i="209" s="1"/>
  <c r="A59" i="209" s="1"/>
  <c r="A60" i="209" s="1"/>
  <c r="A61" i="209" s="1"/>
  <c r="A62" i="209" s="1"/>
  <c r="A63" i="209" s="1"/>
  <c r="A64" i="209" s="1"/>
  <c r="A65" i="209" s="1"/>
  <c r="A66" i="209" s="1"/>
  <c r="A67" i="209" s="1"/>
  <c r="A68" i="209" s="1"/>
  <c r="A69" i="209" s="1"/>
  <c r="A70" i="209" s="1"/>
  <c r="A71" i="209" s="1"/>
  <c r="A72" i="209" s="1"/>
  <c r="A73" i="209" s="1"/>
  <c r="A74" i="209" s="1"/>
  <c r="A75" i="209" s="1"/>
  <c r="A76" i="209" s="1"/>
  <c r="A77" i="209" s="1"/>
  <c r="A78" i="209" s="1"/>
  <c r="A79" i="209" s="1"/>
  <c r="A80" i="209" s="1"/>
  <c r="A81" i="209" s="1"/>
  <c r="A82" i="209" s="1"/>
  <c r="A83" i="209" s="1"/>
  <c r="A84" i="209" s="1"/>
  <c r="A85" i="209" s="1"/>
  <c r="A86" i="209" s="1"/>
  <c r="A87" i="209" s="1"/>
  <c r="A88" i="209" s="1"/>
  <c r="A89" i="209" s="1"/>
  <c r="A90" i="209" s="1"/>
  <c r="A91" i="209" s="1"/>
  <c r="A92" i="209" s="1"/>
  <c r="A93" i="209" s="1"/>
  <c r="A94" i="209" s="1"/>
  <c r="A95" i="209" s="1"/>
  <c r="A96" i="209" s="1"/>
  <c r="A97" i="209" s="1"/>
  <c r="A98" i="209" s="1"/>
  <c r="A99" i="209" s="1"/>
  <c r="A100" i="209" s="1"/>
  <c r="A101" i="209" s="1"/>
  <c r="A102" i="209" s="1"/>
  <c r="A103" i="209" s="1"/>
  <c r="A104" i="209" s="1"/>
  <c r="A105" i="209" s="1"/>
  <c r="A106" i="209" s="1"/>
  <c r="A107" i="209" s="1"/>
  <c r="A108" i="209" s="1"/>
  <c r="A109" i="209" s="1"/>
  <c r="A110" i="209" s="1"/>
  <c r="A111" i="209" s="1"/>
  <c r="A112" i="209" s="1"/>
  <c r="A113" i="209" s="1"/>
  <c r="A114" i="209" s="1"/>
  <c r="A115" i="209" s="1"/>
  <c r="A116" i="209" s="1"/>
  <c r="A117" i="209" s="1"/>
  <c r="A118" i="209" s="1"/>
  <c r="A119" i="209" s="1"/>
  <c r="A120" i="209" s="1"/>
  <c r="A121" i="209" s="1"/>
  <c r="A122" i="209" s="1"/>
  <c r="A123" i="209" s="1"/>
  <c r="A124" i="209" s="1"/>
  <c r="A125" i="209" s="1"/>
  <c r="A126" i="209" s="1"/>
  <c r="A127" i="209" s="1"/>
  <c r="A128" i="209" s="1"/>
  <c r="A129" i="209" s="1"/>
  <c r="A130" i="209" s="1"/>
  <c r="A131" i="209" s="1"/>
  <c r="A132" i="209" s="1"/>
  <c r="A133" i="209" s="1"/>
  <c r="A134" i="209" s="1"/>
  <c r="A135" i="209" s="1"/>
  <c r="A136" i="209" s="1"/>
  <c r="A137" i="209" s="1"/>
  <c r="A138" i="209" s="1"/>
  <c r="A139" i="209" s="1"/>
  <c r="A140" i="209" s="1"/>
  <c r="A141" i="209" s="1"/>
  <c r="A142" i="209" s="1"/>
  <c r="A143" i="209" s="1"/>
  <c r="A144" i="209" s="1"/>
  <c r="A145" i="209" s="1"/>
  <c r="A146" i="209" s="1"/>
  <c r="A147" i="209" s="1"/>
  <c r="A148" i="209" s="1"/>
  <c r="A149" i="209" s="1"/>
  <c r="A150" i="209" s="1"/>
  <c r="A151" i="209" s="1"/>
  <c r="A152" i="209" s="1"/>
  <c r="A153" i="209" s="1"/>
  <c r="A154" i="209" s="1"/>
  <c r="A155" i="209" s="1"/>
  <c r="A156" i="209" s="1"/>
  <c r="A157" i="209" s="1"/>
  <c r="A158" i="209" s="1"/>
  <c r="A159" i="209" s="1"/>
  <c r="A160" i="209" s="1"/>
  <c r="A161" i="209" s="1"/>
  <c r="A162" i="209" s="1"/>
  <c r="A163" i="209" s="1"/>
  <c r="A164" i="209" s="1"/>
  <c r="A165" i="209" s="1"/>
  <c r="A166" i="209" s="1"/>
  <c r="A167" i="209" s="1"/>
  <c r="A168" i="209" s="1"/>
  <c r="A169" i="209" s="1"/>
  <c r="A170" i="209" s="1"/>
  <c r="A171" i="209" s="1"/>
  <c r="A172" i="209" s="1"/>
  <c r="A173" i="209" s="1"/>
  <c r="A174" i="209" s="1"/>
  <c r="A175" i="209" s="1"/>
  <c r="A176" i="209" s="1"/>
  <c r="A177" i="209" s="1"/>
  <c r="A178" i="209" s="1"/>
  <c r="A179" i="209" s="1"/>
  <c r="A180" i="209" s="1"/>
  <c r="A181" i="209" s="1"/>
  <c r="A182" i="209" s="1"/>
  <c r="A183" i="209" s="1"/>
  <c r="A184" i="209" s="1"/>
  <c r="A185" i="209" s="1"/>
  <c r="A186" i="209" s="1"/>
  <c r="A187" i="209" s="1"/>
  <c r="A188" i="209" s="1"/>
  <c r="A189" i="209" s="1"/>
  <c r="A190" i="209" s="1"/>
  <c r="A191" i="209" s="1"/>
  <c r="A192" i="209" s="1"/>
  <c r="A193" i="209" s="1"/>
  <c r="A194" i="209" s="1"/>
  <c r="A195" i="209" s="1"/>
  <c r="A196" i="209" s="1"/>
  <c r="A197" i="209" s="1"/>
  <c r="A198" i="209" s="1"/>
  <c r="A199" i="209" s="1"/>
  <c r="A200" i="209" s="1"/>
  <c r="A201" i="209" s="1"/>
  <c r="A202" i="209" s="1"/>
  <c r="A203" i="209" s="1"/>
  <c r="A204" i="209" s="1"/>
  <c r="A205" i="209" s="1"/>
  <c r="A206" i="209" s="1"/>
  <c r="A207" i="209" s="1"/>
  <c r="A208" i="209" s="1"/>
  <c r="A209" i="209" s="1"/>
  <c r="A210" i="209" s="1"/>
  <c r="A211" i="209" s="1"/>
  <c r="A212" i="209" s="1"/>
  <c r="A213" i="209" s="1"/>
  <c r="A214" i="209" s="1"/>
  <c r="A215" i="209" s="1"/>
  <c r="A216" i="209" s="1"/>
  <c r="A217" i="209" s="1"/>
  <c r="A218" i="209" s="1"/>
  <c r="A219" i="209" s="1"/>
  <c r="A220" i="209" s="1"/>
  <c r="A221" i="209" s="1"/>
  <c r="A222" i="209" s="1"/>
  <c r="A223" i="209" s="1"/>
  <c r="A224" i="209" s="1"/>
  <c r="A225" i="209" s="1"/>
  <c r="A226" i="209" s="1"/>
  <c r="A227" i="209" s="1"/>
  <c r="A228" i="209" s="1"/>
  <c r="A229" i="209" s="1"/>
  <c r="A230" i="209" s="1"/>
  <c r="A231" i="209" s="1"/>
  <c r="A232" i="209" s="1"/>
  <c r="A233" i="209" s="1"/>
  <c r="A234" i="209" s="1"/>
  <c r="A235" i="209" s="1"/>
  <c r="A236" i="209" s="1"/>
  <c r="A237" i="209" s="1"/>
  <c r="A238" i="209" s="1"/>
  <c r="A239" i="209" s="1"/>
  <c r="A240" i="209" s="1"/>
  <c r="A241" i="209" s="1"/>
  <c r="A242" i="209" s="1"/>
  <c r="A243" i="209" s="1"/>
  <c r="A244" i="209" s="1"/>
  <c r="A245" i="209" s="1"/>
  <c r="A246" i="209" s="1"/>
  <c r="A247" i="209" s="1"/>
  <c r="A248" i="209" s="1"/>
  <c r="A249" i="209" s="1"/>
  <c r="A250" i="209" s="1"/>
  <c r="A251" i="209" s="1"/>
  <c r="A252" i="209" s="1"/>
  <c r="A253" i="209" s="1"/>
  <c r="A254" i="209" s="1"/>
  <c r="A255" i="209" s="1"/>
  <c r="A256" i="209" s="1"/>
  <c r="A257" i="209" s="1"/>
  <c r="A258" i="209" s="1"/>
  <c r="A259" i="209" s="1"/>
  <c r="A260" i="209" s="1"/>
  <c r="A261" i="209" s="1"/>
  <c r="A262" i="209" s="1"/>
  <c r="A263" i="209" s="1"/>
  <c r="A264" i="209" s="1"/>
  <c r="A265" i="209" s="1"/>
  <c r="A266" i="209" s="1"/>
  <c r="A267" i="209" s="1"/>
  <c r="A268" i="209" s="1"/>
  <c r="A269" i="209" s="1"/>
  <c r="A270" i="209" s="1"/>
  <c r="A271" i="209" s="1"/>
  <c r="A272" i="209" s="1"/>
  <c r="A273" i="209" s="1"/>
  <c r="A274" i="209" s="1"/>
  <c r="A275" i="209" s="1"/>
  <c r="A276" i="209" s="1"/>
  <c r="A277" i="209" s="1"/>
  <c r="A278" i="209" s="1"/>
  <c r="A279" i="209" s="1"/>
  <c r="A280" i="209" s="1"/>
  <c r="A281" i="209" s="1"/>
  <c r="A282" i="209" s="1"/>
  <c r="A283" i="209" s="1"/>
  <c r="A284" i="209" s="1"/>
  <c r="A285" i="209" s="1"/>
  <c r="A286" i="209" s="1"/>
  <c r="A287" i="209" s="1"/>
  <c r="A288" i="209" s="1"/>
  <c r="A289" i="209" s="1"/>
  <c r="A290" i="209" s="1"/>
  <c r="A291" i="209" s="1"/>
  <c r="A292" i="209" s="1"/>
  <c r="A293" i="209" s="1"/>
  <c r="A294" i="209" s="1"/>
  <c r="A295" i="209" s="1"/>
  <c r="A296" i="209" s="1"/>
  <c r="A297" i="209" s="1"/>
  <c r="A298" i="209" s="1"/>
  <c r="A299" i="209" s="1"/>
  <c r="A300" i="209" s="1"/>
  <c r="A301" i="209" s="1"/>
  <c r="A302" i="209" s="1"/>
  <c r="A303" i="209" s="1"/>
  <c r="A304" i="209" s="1"/>
  <c r="A305" i="209" s="1"/>
  <c r="A306" i="209" s="1"/>
  <c r="A307" i="209" s="1"/>
  <c r="A308" i="209" s="1"/>
  <c r="A309" i="209" s="1"/>
  <c r="A310" i="209" s="1"/>
  <c r="A311" i="209" s="1"/>
  <c r="A312" i="209" s="1"/>
  <c r="A313" i="209" s="1"/>
  <c r="A314" i="209" s="1"/>
  <c r="A315" i="209" s="1"/>
  <c r="A316" i="209" s="1"/>
  <c r="A317" i="209" s="1"/>
  <c r="A318" i="209" s="1"/>
  <c r="A319" i="209" s="1"/>
  <c r="A320" i="209" s="1"/>
  <c r="A321" i="209" s="1"/>
  <c r="A322" i="209" s="1"/>
  <c r="A323" i="209" s="1"/>
  <c r="A324" i="209" s="1"/>
  <c r="A325" i="209" s="1"/>
  <c r="A326" i="209" s="1"/>
  <c r="A327" i="209" s="1"/>
  <c r="A328" i="209" s="1"/>
  <c r="A329" i="209" s="1"/>
  <c r="A330" i="209" s="1"/>
  <c r="A331" i="209" s="1"/>
  <c r="A332" i="209" s="1"/>
  <c r="A333" i="209" s="1"/>
  <c r="A334" i="209" s="1"/>
  <c r="A335" i="209" s="1"/>
  <c r="A336" i="209" s="1"/>
  <c r="A337" i="209" s="1"/>
  <c r="A338" i="209" s="1"/>
  <c r="A339" i="209" s="1"/>
  <c r="A340" i="209" s="1"/>
  <c r="A341" i="209" s="1"/>
  <c r="A342" i="209" s="1"/>
  <c r="A343" i="209" s="1"/>
  <c r="A344" i="209" s="1"/>
  <c r="A345" i="209" s="1"/>
  <c r="A346" i="209" s="1"/>
  <c r="A347" i="209" s="1"/>
  <c r="A348" i="209" s="1"/>
  <c r="A349" i="209" s="1"/>
  <c r="A350" i="209" s="1"/>
  <c r="A351" i="209" s="1"/>
  <c r="A352" i="209" s="1"/>
  <c r="A353" i="209" s="1"/>
  <c r="A354" i="209" s="1"/>
  <c r="A355" i="209" s="1"/>
  <c r="A356" i="209" s="1"/>
  <c r="A357" i="209" s="1"/>
  <c r="A358" i="209" s="1"/>
  <c r="A359" i="209" s="1"/>
  <c r="A360" i="209" s="1"/>
  <c r="A361" i="209" s="1"/>
  <c r="A362" i="209" s="1"/>
  <c r="A363" i="209" s="1"/>
  <c r="A364" i="209" s="1"/>
  <c r="A365" i="209" s="1"/>
  <c r="A366" i="209" s="1"/>
  <c r="A367" i="209" s="1"/>
  <c r="A368" i="209" s="1"/>
  <c r="A369" i="209" s="1"/>
  <c r="A370" i="209" s="1"/>
  <c r="A371" i="209" s="1"/>
  <c r="A372" i="209" s="1"/>
  <c r="A373" i="209" s="1"/>
  <c r="A374" i="209" s="1"/>
  <c r="A375" i="209" s="1"/>
  <c r="A376" i="209" s="1"/>
  <c r="A377" i="209" s="1"/>
  <c r="A378" i="209" s="1"/>
  <c r="A379" i="209" s="1"/>
  <c r="A380" i="209" s="1"/>
  <c r="A381" i="209" s="1"/>
  <c r="A382" i="209" s="1"/>
  <c r="A383" i="209" s="1"/>
  <c r="A384" i="209" s="1"/>
  <c r="A385" i="209" s="1"/>
  <c r="A386" i="209" s="1"/>
  <c r="A387" i="209" s="1"/>
  <c r="A388" i="209" s="1"/>
  <c r="A389" i="209" s="1"/>
  <c r="A390" i="209" s="1"/>
  <c r="A391" i="209" s="1"/>
  <c r="A392" i="209" s="1"/>
  <c r="A393" i="209" s="1"/>
  <c r="A394" i="209" s="1"/>
  <c r="A395" i="209" s="1"/>
  <c r="A396" i="209" s="1"/>
  <c r="A397" i="209" s="1"/>
  <c r="A398" i="209" s="1"/>
  <c r="A399" i="209" s="1"/>
  <c r="A400" i="209" s="1"/>
  <c r="A401" i="209" s="1"/>
  <c r="A402" i="209" s="1"/>
  <c r="A403" i="209" s="1"/>
  <c r="A404" i="209" s="1"/>
  <c r="A405" i="209" s="1"/>
  <c r="A406" i="209" s="1"/>
  <c r="A407" i="209" s="1"/>
  <c r="A408" i="209" s="1"/>
  <c r="A409" i="209" s="1"/>
  <c r="A410" i="209" s="1"/>
  <c r="A411" i="209" s="1"/>
  <c r="A412" i="209" s="1"/>
  <c r="A413" i="209" s="1"/>
  <c r="A414" i="209" s="1"/>
  <c r="A415" i="209" s="1"/>
  <c r="A416" i="209" s="1"/>
  <c r="A417" i="209" s="1"/>
  <c r="A418" i="209" s="1"/>
  <c r="A419" i="209" s="1"/>
  <c r="A420" i="209" s="1"/>
  <c r="A421" i="209" s="1"/>
  <c r="A422" i="209" s="1"/>
  <c r="A423" i="209" s="1"/>
  <c r="A424" i="209" s="1"/>
  <c r="A425" i="209" s="1"/>
  <c r="A426" i="209" s="1"/>
  <c r="A427" i="209" s="1"/>
  <c r="A428" i="209" s="1"/>
  <c r="A429" i="209" s="1"/>
  <c r="A430" i="209" s="1"/>
  <c r="A431" i="209" s="1"/>
  <c r="A432" i="209" s="1"/>
  <c r="A433" i="209" s="1"/>
  <c r="A434" i="209" s="1"/>
  <c r="A435" i="209" s="1"/>
  <c r="A436" i="209" s="1"/>
  <c r="A437" i="209" s="1"/>
  <c r="A438" i="209" s="1"/>
  <c r="A439" i="209" s="1"/>
  <c r="A440" i="209" s="1"/>
  <c r="A441" i="209" s="1"/>
  <c r="A442" i="209" s="1"/>
  <c r="A443" i="209" s="1"/>
  <c r="A444" i="209" s="1"/>
  <c r="A445" i="209" s="1"/>
  <c r="A446" i="209" s="1"/>
  <c r="A447" i="209" s="1"/>
  <c r="A448" i="209" s="1"/>
  <c r="A449" i="209" s="1"/>
  <c r="A450" i="209" s="1"/>
  <c r="A451" i="209" s="1"/>
  <c r="A452" i="209" s="1"/>
  <c r="A453" i="209" s="1"/>
  <c r="A454" i="209" s="1"/>
  <c r="A455" i="209" s="1"/>
  <c r="A456" i="209" s="1"/>
  <c r="A457" i="209" s="1"/>
  <c r="A458" i="209" s="1"/>
  <c r="A459" i="209" s="1"/>
  <c r="A460" i="209" s="1"/>
  <c r="A461" i="209" s="1"/>
  <c r="A462" i="209" s="1"/>
  <c r="A463" i="209" s="1"/>
  <c r="A464" i="209" s="1"/>
  <c r="A465" i="209" s="1"/>
  <c r="A466" i="209" s="1"/>
  <c r="A467" i="209" s="1"/>
  <c r="A468" i="209" s="1"/>
  <c r="A469" i="209" s="1"/>
  <c r="A470" i="209" s="1"/>
  <c r="A471" i="209" s="1"/>
  <c r="A472" i="209" s="1"/>
  <c r="A473" i="209" s="1"/>
  <c r="A474" i="209" s="1"/>
  <c r="A475" i="209" s="1"/>
  <c r="A476" i="209" s="1"/>
  <c r="A477" i="209" s="1"/>
  <c r="A478" i="209" s="1"/>
  <c r="A479" i="209" s="1"/>
  <c r="A480" i="209" s="1"/>
  <c r="A481" i="209" s="1"/>
  <c r="A482" i="209" s="1"/>
  <c r="A483" i="209" s="1"/>
  <c r="A484" i="209" s="1"/>
  <c r="A485" i="209" s="1"/>
  <c r="A486" i="209" s="1"/>
  <c r="A487" i="209" s="1"/>
  <c r="A488" i="209" s="1"/>
  <c r="A489" i="209" s="1"/>
  <c r="A490" i="209" s="1"/>
  <c r="A491" i="209" s="1"/>
  <c r="A492" i="209" s="1"/>
  <c r="A493" i="209" s="1"/>
  <c r="A494" i="209" s="1"/>
  <c r="A495" i="209" s="1"/>
  <c r="A496" i="209" s="1"/>
  <c r="A497" i="209" s="1"/>
  <c r="A498" i="209" s="1"/>
  <c r="A499" i="209" s="1"/>
  <c r="A500" i="209" s="1"/>
  <c r="A501" i="209" s="1"/>
  <c r="A502" i="209" s="1"/>
  <c r="A503" i="209" s="1"/>
  <c r="A504" i="209" s="1"/>
  <c r="A505" i="209" s="1"/>
  <c r="A506" i="209" s="1"/>
  <c r="A507" i="209" s="1"/>
  <c r="A508" i="209" s="1"/>
  <c r="A509" i="209" s="1"/>
  <c r="A510" i="209" s="1"/>
  <c r="A511" i="209" s="1"/>
  <c r="A512" i="209" s="1"/>
  <c r="A513" i="209" s="1"/>
  <c r="A514" i="209" s="1"/>
  <c r="A515" i="209" s="1"/>
  <c r="A516" i="209" s="1"/>
  <c r="A517" i="209" s="1"/>
  <c r="A518" i="209" s="1"/>
  <c r="A519" i="209" s="1"/>
  <c r="A520" i="209" s="1"/>
  <c r="A521" i="209" s="1"/>
  <c r="A522" i="209" s="1"/>
  <c r="A523" i="209" s="1"/>
  <c r="A524" i="209" s="1"/>
  <c r="A525" i="209" s="1"/>
  <c r="A526" i="209" s="1"/>
  <c r="A527" i="209" s="1"/>
  <c r="A528" i="209" s="1"/>
  <c r="A529" i="209" s="1"/>
  <c r="A530" i="209" s="1"/>
  <c r="H614" i="205"/>
  <c r="H516" i="205"/>
  <c r="H234" i="205"/>
  <c r="H99" i="205"/>
  <c r="D17" i="108"/>
  <c r="G654" i="205"/>
  <c r="G653" i="205"/>
  <c r="G652" i="205"/>
  <c r="G651" i="205"/>
  <c r="G636" i="205"/>
  <c r="G520" i="209"/>
  <c r="K520" i="209" s="1"/>
  <c r="S520" i="209" s="1"/>
  <c r="G519" i="209"/>
  <c r="U519" i="209" s="1"/>
  <c r="G518" i="209"/>
  <c r="G517" i="209"/>
  <c r="K517" i="209" s="1"/>
  <c r="S517" i="209" s="1"/>
  <c r="G516" i="209"/>
  <c r="G515" i="209"/>
  <c r="G514" i="209"/>
  <c r="G513" i="209"/>
  <c r="U513" i="209" s="1"/>
  <c r="G512" i="209"/>
  <c r="U512" i="209" s="1"/>
  <c r="G511" i="209"/>
  <c r="K511" i="209" s="1"/>
  <c r="S511" i="209" s="1"/>
  <c r="G510" i="209"/>
  <c r="G509" i="209"/>
  <c r="U509" i="209" s="1"/>
  <c r="G508" i="209"/>
  <c r="G507" i="209"/>
  <c r="G506" i="209"/>
  <c r="G505" i="209"/>
  <c r="U505" i="209" s="1"/>
  <c r="G504" i="209"/>
  <c r="U504" i="209" s="1"/>
  <c r="G503" i="209"/>
  <c r="U503" i="209" s="1"/>
  <c r="G502" i="209"/>
  <c r="G501" i="209"/>
  <c r="U501" i="209" s="1"/>
  <c r="G500" i="209"/>
  <c r="G499" i="209"/>
  <c r="G498" i="209"/>
  <c r="G497" i="209"/>
  <c r="U497" i="209" s="1"/>
  <c r="G496" i="209"/>
  <c r="U496" i="209" s="1"/>
  <c r="G495" i="209"/>
  <c r="U495" i="209" s="1"/>
  <c r="G494" i="209"/>
  <c r="G493" i="209"/>
  <c r="U493" i="209" s="1"/>
  <c r="G492" i="209"/>
  <c r="G491" i="209"/>
  <c r="G490" i="209"/>
  <c r="G489" i="209"/>
  <c r="U489" i="209" s="1"/>
  <c r="G488" i="209"/>
  <c r="U488" i="209" s="1"/>
  <c r="G487" i="209"/>
  <c r="S487" i="209" s="1"/>
  <c r="G486" i="209"/>
  <c r="G485" i="209"/>
  <c r="U485" i="209" s="1"/>
  <c r="G484" i="209"/>
  <c r="G483" i="209"/>
  <c r="G482" i="209"/>
  <c r="G481" i="209"/>
  <c r="U481" i="209" s="1"/>
  <c r="G480" i="209"/>
  <c r="U480" i="209" s="1"/>
  <c r="G479" i="209"/>
  <c r="U479" i="209" s="1"/>
  <c r="G478" i="209"/>
  <c r="G477" i="209"/>
  <c r="U477" i="209" s="1"/>
  <c r="G476" i="209"/>
  <c r="G475" i="209"/>
  <c r="G474" i="209"/>
  <c r="G473" i="209"/>
  <c r="U473" i="209" s="1"/>
  <c r="G472" i="209"/>
  <c r="U472" i="209" s="1"/>
  <c r="G471" i="209"/>
  <c r="K471" i="209" s="1"/>
  <c r="G470" i="209"/>
  <c r="G469" i="209"/>
  <c r="U469" i="209" s="1"/>
  <c r="G468" i="209"/>
  <c r="G467" i="209"/>
  <c r="G466" i="209"/>
  <c r="G465" i="209"/>
  <c r="U465" i="209" s="1"/>
  <c r="G464" i="209"/>
  <c r="U464" i="209" s="1"/>
  <c r="G463" i="209"/>
  <c r="U463" i="209" s="1"/>
  <c r="G462" i="209"/>
  <c r="G461" i="209"/>
  <c r="K461" i="209" s="1"/>
  <c r="S461" i="209" s="1"/>
  <c r="G460" i="209"/>
  <c r="G459" i="209"/>
  <c r="G458" i="209"/>
  <c r="G457" i="209"/>
  <c r="K457" i="209" s="1"/>
  <c r="S457" i="209" s="1"/>
  <c r="G456" i="209"/>
  <c r="U456" i="209" s="1"/>
  <c r="G455" i="209"/>
  <c r="U455" i="209" s="1"/>
  <c r="G454" i="209"/>
  <c r="G453" i="209"/>
  <c r="U453" i="209" s="1"/>
  <c r="G452" i="209"/>
  <c r="G451" i="209"/>
  <c r="G450" i="209"/>
  <c r="G449" i="209"/>
  <c r="U449" i="209" s="1"/>
  <c r="G448" i="209"/>
  <c r="U448" i="209" s="1"/>
  <c r="G447" i="209"/>
  <c r="K447" i="209" s="1"/>
  <c r="S447" i="209" s="1"/>
  <c r="G446" i="209"/>
  <c r="G445" i="209"/>
  <c r="U445" i="209" s="1"/>
  <c r="G444" i="209"/>
  <c r="G443" i="209"/>
  <c r="G442" i="209"/>
  <c r="G441" i="209"/>
  <c r="U441" i="209" s="1"/>
  <c r="G440" i="209"/>
  <c r="U440" i="209" s="1"/>
  <c r="G439" i="209"/>
  <c r="G438" i="209"/>
  <c r="G437" i="209"/>
  <c r="G436" i="209"/>
  <c r="G435" i="209"/>
  <c r="G434" i="209"/>
  <c r="G433" i="209"/>
  <c r="U433" i="209" s="1"/>
  <c r="G432" i="209"/>
  <c r="U432" i="209" s="1"/>
  <c r="G431" i="209"/>
  <c r="G430" i="209"/>
  <c r="G429" i="209"/>
  <c r="U429" i="209" s="1"/>
  <c r="G428" i="209"/>
  <c r="G427" i="209"/>
  <c r="G426" i="209"/>
  <c r="G425" i="209"/>
  <c r="K425" i="209" s="1"/>
  <c r="G424" i="209"/>
  <c r="U424" i="209" s="1"/>
  <c r="G423" i="209"/>
  <c r="G422" i="209"/>
  <c r="G421" i="209"/>
  <c r="K421" i="209" s="1"/>
  <c r="G420" i="209"/>
  <c r="G419" i="209"/>
  <c r="G418" i="209"/>
  <c r="G417" i="209"/>
  <c r="U417" i="209" s="1"/>
  <c r="G416" i="209"/>
  <c r="U416" i="209" s="1"/>
  <c r="G415" i="209"/>
  <c r="K415" i="209" s="1"/>
  <c r="S415" i="209" s="1"/>
  <c r="G414" i="209"/>
  <c r="G413" i="209"/>
  <c r="U413" i="209" s="1"/>
  <c r="G412" i="209"/>
  <c r="G411" i="209"/>
  <c r="G410" i="209"/>
  <c r="G409" i="209"/>
  <c r="U409" i="209" s="1"/>
  <c r="G408" i="209"/>
  <c r="U408" i="209" s="1"/>
  <c r="G407" i="209"/>
  <c r="U407" i="209" s="1"/>
  <c r="G406" i="209"/>
  <c r="G405" i="209"/>
  <c r="U405" i="209" s="1"/>
  <c r="G404" i="209"/>
  <c r="G403" i="209"/>
  <c r="G402" i="209"/>
  <c r="G401" i="209"/>
  <c r="U401" i="209" s="1"/>
  <c r="G400" i="209"/>
  <c r="U400" i="209" s="1"/>
  <c r="G399" i="209"/>
  <c r="G398" i="209"/>
  <c r="G397" i="209"/>
  <c r="U397" i="209" s="1"/>
  <c r="G396" i="209"/>
  <c r="G395" i="209"/>
  <c r="G394" i="209"/>
  <c r="G393" i="209"/>
  <c r="U393" i="209" s="1"/>
  <c r="G392" i="209"/>
  <c r="K392" i="209" s="1"/>
  <c r="S392" i="209" s="1"/>
  <c r="G391" i="209"/>
  <c r="U391" i="209" s="1"/>
  <c r="G390" i="209"/>
  <c r="G389" i="209"/>
  <c r="U389" i="209" s="1"/>
  <c r="G388" i="209"/>
  <c r="G387" i="209"/>
  <c r="G386" i="209"/>
  <c r="G385" i="209"/>
  <c r="K385" i="209" s="1"/>
  <c r="S385" i="209" s="1"/>
  <c r="G384" i="209"/>
  <c r="U384" i="209" s="1"/>
  <c r="G383" i="209"/>
  <c r="U383" i="209" s="1"/>
  <c r="G382" i="209"/>
  <c r="G381" i="209"/>
  <c r="U381" i="209" s="1"/>
  <c r="G380" i="209"/>
  <c r="G379" i="209"/>
  <c r="G378" i="209"/>
  <c r="G377" i="209"/>
  <c r="U377" i="209" s="1"/>
  <c r="G376" i="209"/>
  <c r="U376" i="209" s="1"/>
  <c r="G375" i="209"/>
  <c r="S375" i="209" s="1"/>
  <c r="G374" i="209"/>
  <c r="G373" i="209"/>
  <c r="U373" i="209" s="1"/>
  <c r="G372" i="209"/>
  <c r="G371" i="209"/>
  <c r="G370" i="209"/>
  <c r="G369" i="209"/>
  <c r="U369" i="209" s="1"/>
  <c r="G368" i="209"/>
  <c r="U368" i="209" s="1"/>
  <c r="G367" i="209"/>
  <c r="U367" i="209" s="1"/>
  <c r="G366" i="209"/>
  <c r="G365" i="209"/>
  <c r="K365" i="209" s="1"/>
  <c r="S365" i="209" s="1"/>
  <c r="G364" i="209"/>
  <c r="G363" i="209"/>
  <c r="G362" i="209"/>
  <c r="G361" i="209"/>
  <c r="U361" i="209" s="1"/>
  <c r="G360" i="209"/>
  <c r="U360" i="209" s="1"/>
  <c r="G359" i="209"/>
  <c r="S359" i="209" s="1"/>
  <c r="G358" i="209"/>
  <c r="G357" i="209"/>
  <c r="U357" i="209" s="1"/>
  <c r="G356" i="209"/>
  <c r="G355" i="209"/>
  <c r="G354" i="209"/>
  <c r="G353" i="209"/>
  <c r="U353" i="209" s="1"/>
  <c r="G352" i="209"/>
  <c r="K352" i="209" s="1"/>
  <c r="S352" i="209" s="1"/>
  <c r="G351" i="209"/>
  <c r="K351" i="209" s="1"/>
  <c r="S351" i="209" s="1"/>
  <c r="G350" i="209"/>
  <c r="G349" i="209"/>
  <c r="U349" i="209" s="1"/>
  <c r="G348" i="209"/>
  <c r="G347" i="209"/>
  <c r="G346" i="209"/>
  <c r="G345" i="209"/>
  <c r="U345" i="209" s="1"/>
  <c r="G344" i="209"/>
  <c r="U344" i="209" s="1"/>
  <c r="G343" i="209"/>
  <c r="G342" i="209"/>
  <c r="G341" i="209"/>
  <c r="K341" i="209" s="1"/>
  <c r="S341" i="209" s="1"/>
  <c r="G340" i="209"/>
  <c r="G339" i="209"/>
  <c r="G338" i="209"/>
  <c r="G337" i="209"/>
  <c r="K337" i="209" s="1"/>
  <c r="G336" i="209"/>
  <c r="U336" i="209" s="1"/>
  <c r="G335" i="209"/>
  <c r="K335" i="209" s="1"/>
  <c r="G334" i="209"/>
  <c r="G333" i="209"/>
  <c r="U333" i="209" s="1"/>
  <c r="G332" i="209"/>
  <c r="G331" i="209"/>
  <c r="G330" i="209"/>
  <c r="G329" i="209"/>
  <c r="U329" i="209" s="1"/>
  <c r="G328" i="209"/>
  <c r="S328" i="209" s="1"/>
  <c r="G327" i="209"/>
  <c r="G326" i="209"/>
  <c r="G325" i="209"/>
  <c r="U325" i="209" s="1"/>
  <c r="G324" i="209"/>
  <c r="G323" i="209"/>
  <c r="G322" i="209"/>
  <c r="G321" i="209"/>
  <c r="U321" i="209" s="1"/>
  <c r="G320" i="209"/>
  <c r="S320" i="209" s="1"/>
  <c r="G319" i="209"/>
  <c r="K319" i="209" s="1"/>
  <c r="G318" i="209"/>
  <c r="G317" i="209"/>
  <c r="K317" i="209" s="1"/>
  <c r="S317" i="209" s="1"/>
  <c r="G316" i="209"/>
  <c r="G315" i="209"/>
  <c r="G314" i="209"/>
  <c r="G313" i="209"/>
  <c r="U313" i="209" s="1"/>
  <c r="G312" i="209"/>
  <c r="U312" i="209" s="1"/>
  <c r="G311" i="209"/>
  <c r="G310" i="209"/>
  <c r="G309" i="209"/>
  <c r="K309" i="209" s="1"/>
  <c r="S309" i="209" s="1"/>
  <c r="G308" i="209"/>
  <c r="G307" i="209"/>
  <c r="G306" i="209"/>
  <c r="G305" i="209"/>
  <c r="U305" i="209" s="1"/>
  <c r="G304" i="209"/>
  <c r="K304" i="209" s="1"/>
  <c r="S304" i="209" s="1"/>
  <c r="G303" i="209"/>
  <c r="U303" i="209" s="1"/>
  <c r="G302" i="209"/>
  <c r="G301" i="209"/>
  <c r="U301" i="209" s="1"/>
  <c r="G300" i="209"/>
  <c r="G299" i="209"/>
  <c r="G298" i="209"/>
  <c r="G297" i="209"/>
  <c r="U297" i="209" s="1"/>
  <c r="U296" i="209"/>
  <c r="U295" i="209"/>
  <c r="U293" i="209"/>
  <c r="U289" i="209"/>
  <c r="K288" i="209"/>
  <c r="S288" i="209" s="1"/>
  <c r="S287" i="209"/>
  <c r="S285" i="209"/>
  <c r="U281" i="209"/>
  <c r="U280" i="209"/>
  <c r="U279" i="209"/>
  <c r="K277" i="209"/>
  <c r="S277" i="209" s="1"/>
  <c r="U275" i="209"/>
  <c r="U273" i="209"/>
  <c r="U272" i="209"/>
  <c r="U271" i="209"/>
  <c r="U269" i="209"/>
  <c r="U265" i="209"/>
  <c r="U264" i="209"/>
  <c r="G263" i="209"/>
  <c r="K263" i="209" s="1"/>
  <c r="S263" i="209" s="1"/>
  <c r="G261" i="209"/>
  <c r="K261" i="209" s="1"/>
  <c r="G260" i="209"/>
  <c r="G259" i="209"/>
  <c r="G258" i="209"/>
  <c r="G257" i="209"/>
  <c r="U257" i="209" s="1"/>
  <c r="G256" i="209"/>
  <c r="G255" i="209"/>
  <c r="S255" i="209" s="1"/>
  <c r="G254" i="209"/>
  <c r="G253" i="209"/>
  <c r="K253" i="209" s="1"/>
  <c r="S253" i="209" s="1"/>
  <c r="G252" i="209"/>
  <c r="G251" i="209"/>
  <c r="G250" i="209"/>
  <c r="G249" i="209"/>
  <c r="U249" i="209" s="1"/>
  <c r="G248" i="209"/>
  <c r="K248" i="209" s="1"/>
  <c r="G247" i="209"/>
  <c r="K247" i="209" s="1"/>
  <c r="S247" i="209" s="1"/>
  <c r="G246" i="209"/>
  <c r="G245" i="209"/>
  <c r="U245" i="209" s="1"/>
  <c r="G244" i="209"/>
  <c r="G243" i="209"/>
  <c r="G241" i="209"/>
  <c r="U241" i="209" s="1"/>
  <c r="U240" i="209"/>
  <c r="G239" i="209"/>
  <c r="K239" i="209" s="1"/>
  <c r="S239" i="209" s="1"/>
  <c r="G238" i="209"/>
  <c r="G237" i="209"/>
  <c r="S237" i="209" s="1"/>
  <c r="G235" i="209"/>
  <c r="G234" i="209"/>
  <c r="G233" i="209"/>
  <c r="U233" i="209" s="1"/>
  <c r="G232" i="209"/>
  <c r="K232" i="209" s="1"/>
  <c r="S232" i="209" s="1"/>
  <c r="G231" i="209"/>
  <c r="K231" i="209" s="1"/>
  <c r="G230" i="209"/>
  <c r="G229" i="209"/>
  <c r="U229" i="209" s="1"/>
  <c r="G228" i="209"/>
  <c r="G227" i="209"/>
  <c r="G226" i="209"/>
  <c r="G225" i="209"/>
  <c r="U225" i="209" s="1"/>
  <c r="G224" i="209"/>
  <c r="U224" i="209" s="1"/>
  <c r="G223" i="209"/>
  <c r="G222" i="209"/>
  <c r="G221" i="209"/>
  <c r="S221" i="209" s="1"/>
  <c r="G220" i="209"/>
  <c r="G219" i="209"/>
  <c r="G218" i="209"/>
  <c r="G217" i="209"/>
  <c r="U217" i="209" s="1"/>
  <c r="G216" i="209"/>
  <c r="K216" i="209" s="1"/>
  <c r="G215" i="209"/>
  <c r="U215" i="209" s="1"/>
  <c r="G214" i="209"/>
  <c r="G213" i="209"/>
  <c r="U213" i="209" s="1"/>
  <c r="G212" i="209"/>
  <c r="G211" i="209"/>
  <c r="G210" i="209"/>
  <c r="G209" i="209"/>
  <c r="U209" i="209" s="1"/>
  <c r="G208" i="209"/>
  <c r="U208" i="209" s="1"/>
  <c r="G207" i="209"/>
  <c r="K207" i="209" s="1"/>
  <c r="G206" i="209"/>
  <c r="G205" i="209"/>
  <c r="U205" i="209" s="1"/>
  <c r="G204" i="209"/>
  <c r="G203" i="209"/>
  <c r="G202" i="209"/>
  <c r="G201" i="209"/>
  <c r="U201" i="209" s="1"/>
  <c r="U200" i="209"/>
  <c r="G199" i="209"/>
  <c r="G197" i="209"/>
  <c r="U197" i="209" s="1"/>
  <c r="G196" i="209"/>
  <c r="G195" i="209"/>
  <c r="G194" i="209"/>
  <c r="G193" i="209"/>
  <c r="U193" i="209" s="1"/>
  <c r="G192" i="209"/>
  <c r="U192" i="209" s="1"/>
  <c r="G191" i="209"/>
  <c r="G190" i="209"/>
  <c r="K189" i="209"/>
  <c r="S189" i="209" s="1"/>
  <c r="G188" i="209"/>
  <c r="G187" i="209"/>
  <c r="G186" i="209"/>
  <c r="G185" i="209"/>
  <c r="U185" i="209" s="1"/>
  <c r="G184" i="209"/>
  <c r="U184" i="209" s="1"/>
  <c r="G183" i="209"/>
  <c r="U183" i="209" s="1"/>
  <c r="K181" i="209"/>
  <c r="S181" i="209" s="1"/>
  <c r="G180" i="209"/>
  <c r="G177" i="209"/>
  <c r="U177" i="209" s="1"/>
  <c r="G176" i="209"/>
  <c r="U176" i="209" s="1"/>
  <c r="U173" i="209"/>
  <c r="U169" i="209"/>
  <c r="K168" i="209"/>
  <c r="S168" i="209" s="1"/>
  <c r="S167" i="209"/>
  <c r="U165" i="209"/>
  <c r="U161" i="209"/>
  <c r="U160" i="209"/>
  <c r="G159" i="209"/>
  <c r="U159" i="209" s="1"/>
  <c r="G158" i="209"/>
  <c r="U157" i="209"/>
  <c r="G154" i="209"/>
  <c r="G153" i="209"/>
  <c r="U153" i="209" s="1"/>
  <c r="S152" i="209"/>
  <c r="G151" i="209"/>
  <c r="U151" i="209" s="1"/>
  <c r="U149" i="209"/>
  <c r="G148" i="209"/>
  <c r="G147" i="209"/>
  <c r="G146" i="209"/>
  <c r="G145" i="209"/>
  <c r="U145" i="209" s="1"/>
  <c r="G144" i="209"/>
  <c r="K144" i="209" s="1"/>
  <c r="G143" i="209"/>
  <c r="G142" i="209"/>
  <c r="G141" i="209"/>
  <c r="K141" i="209" s="1"/>
  <c r="S141" i="209" s="1"/>
  <c r="G140" i="209"/>
  <c r="G139" i="209"/>
  <c r="G138" i="209"/>
  <c r="G137" i="209"/>
  <c r="U137" i="209" s="1"/>
  <c r="G136" i="209"/>
  <c r="S136" i="209" s="1"/>
  <c r="G135" i="209"/>
  <c r="U135" i="209" s="1"/>
  <c r="G134" i="209"/>
  <c r="G133" i="209"/>
  <c r="U133" i="209" s="1"/>
  <c r="G132" i="209"/>
  <c r="G131" i="209"/>
  <c r="G130" i="209"/>
  <c r="G129" i="209"/>
  <c r="U129" i="209" s="1"/>
  <c r="G128" i="209"/>
  <c r="S128" i="209" s="1"/>
  <c r="G127" i="209"/>
  <c r="U127" i="209" s="1"/>
  <c r="G126" i="209"/>
  <c r="G125" i="209"/>
  <c r="U125" i="209" s="1"/>
  <c r="G124" i="209"/>
  <c r="G123" i="209"/>
  <c r="G122" i="209"/>
  <c r="G121" i="209"/>
  <c r="U121" i="209" s="1"/>
  <c r="G120" i="209"/>
  <c r="U120" i="209" s="1"/>
  <c r="G119" i="209"/>
  <c r="G118" i="209"/>
  <c r="G117" i="209"/>
  <c r="K117" i="209" s="1"/>
  <c r="S117" i="209" s="1"/>
  <c r="G116" i="209"/>
  <c r="G115" i="209"/>
  <c r="G114" i="209"/>
  <c r="G113" i="209"/>
  <c r="U113" i="209" s="1"/>
  <c r="G112" i="209"/>
  <c r="U112" i="209" s="1"/>
  <c r="G111" i="209"/>
  <c r="G110" i="209"/>
  <c r="G109" i="209"/>
  <c r="U109" i="209" s="1"/>
  <c r="G108" i="209"/>
  <c r="G107" i="209"/>
  <c r="G106" i="209"/>
  <c r="G105" i="209"/>
  <c r="U105" i="209" s="1"/>
  <c r="G104" i="209"/>
  <c r="U104" i="209" s="1"/>
  <c r="G103" i="209"/>
  <c r="K103" i="209" s="1"/>
  <c r="G102" i="209"/>
  <c r="G101" i="209"/>
  <c r="U101" i="209" s="1"/>
  <c r="G100" i="209"/>
  <c r="G99" i="209"/>
  <c r="G98" i="209"/>
  <c r="G97" i="209"/>
  <c r="U97" i="209" s="1"/>
  <c r="G96" i="209"/>
  <c r="U96" i="209" s="1"/>
  <c r="G95" i="209"/>
  <c r="U95" i="209" s="1"/>
  <c r="G94" i="209"/>
  <c r="G93" i="209"/>
  <c r="U93" i="209" s="1"/>
  <c r="G92" i="209"/>
  <c r="G91" i="209"/>
  <c r="G90" i="209"/>
  <c r="G89" i="209"/>
  <c r="S89" i="209" s="1"/>
  <c r="G88" i="209"/>
  <c r="U88" i="209" s="1"/>
  <c r="G87" i="209"/>
  <c r="S87" i="209" s="1"/>
  <c r="G86" i="209"/>
  <c r="G85" i="209"/>
  <c r="U85" i="209" s="1"/>
  <c r="G84" i="209"/>
  <c r="G83" i="209"/>
  <c r="G82" i="209"/>
  <c r="G81" i="209"/>
  <c r="U81" i="209" s="1"/>
  <c r="G80" i="209"/>
  <c r="K80" i="209" s="1"/>
  <c r="G79" i="209"/>
  <c r="G78" i="209"/>
  <c r="G77" i="209"/>
  <c r="U77" i="209" s="1"/>
  <c r="G76" i="209"/>
  <c r="G75" i="209"/>
  <c r="G74" i="209"/>
  <c r="G73" i="209"/>
  <c r="U73" i="209" s="1"/>
  <c r="G72" i="209"/>
  <c r="U72" i="209" s="1"/>
  <c r="G71" i="209"/>
  <c r="G70" i="209"/>
  <c r="G69" i="209"/>
  <c r="U69" i="209" s="1"/>
  <c r="U67" i="209"/>
  <c r="G66" i="209"/>
  <c r="U65" i="209"/>
  <c r="S57" i="209"/>
  <c r="U49" i="209"/>
  <c r="U41" i="209"/>
  <c r="G35" i="209"/>
  <c r="U33" i="209"/>
  <c r="G29" i="209"/>
  <c r="U25" i="209"/>
  <c r="G10" i="209"/>
  <c r="U9" i="209"/>
  <c r="G1044" i="209"/>
  <c r="K1044" i="209" s="1"/>
  <c r="G1043" i="209"/>
  <c r="K1043" i="209" s="1"/>
  <c r="G1042" i="209"/>
  <c r="K1042" i="209" s="1"/>
  <c r="G1041" i="209"/>
  <c r="K1041" i="209" s="1"/>
  <c r="G1040" i="209"/>
  <c r="K1040" i="209" s="1"/>
  <c r="G1039" i="209"/>
  <c r="K1039" i="209" s="1"/>
  <c r="G1038" i="209"/>
  <c r="K1038" i="209" s="1"/>
  <c r="G1037" i="209"/>
  <c r="K1037" i="209" s="1"/>
  <c r="G1036" i="209"/>
  <c r="K1036" i="209" s="1"/>
  <c r="G1035" i="209"/>
  <c r="K1035" i="209" s="1"/>
  <c r="G1034" i="209"/>
  <c r="K1034" i="209" s="1"/>
  <c r="G1033" i="209"/>
  <c r="K1033" i="209" s="1"/>
  <c r="G1032" i="209"/>
  <c r="K1032" i="209" s="1"/>
  <c r="G1031" i="209"/>
  <c r="K1031" i="209" s="1"/>
  <c r="G1030" i="209"/>
  <c r="K1030" i="209" s="1"/>
  <c r="G1029" i="209"/>
  <c r="K1029" i="209" s="1"/>
  <c r="G1028" i="209"/>
  <c r="K1028" i="209" s="1"/>
  <c r="G1027" i="209"/>
  <c r="K1027" i="209" s="1"/>
  <c r="G1026" i="209"/>
  <c r="K1026" i="209" s="1"/>
  <c r="G1025" i="209"/>
  <c r="K1025" i="209" s="1"/>
  <c r="G1024" i="209"/>
  <c r="K1024" i="209" s="1"/>
  <c r="G1023" i="209"/>
  <c r="K1023" i="209" s="1"/>
  <c r="G1022" i="209"/>
  <c r="K1022" i="209" s="1"/>
  <c r="G1021" i="209"/>
  <c r="K1021" i="209" s="1"/>
  <c r="G1020" i="209"/>
  <c r="K1020" i="209" s="1"/>
  <c r="G1019" i="209"/>
  <c r="K1019" i="209" s="1"/>
  <c r="G1018" i="209"/>
  <c r="K1018" i="209" s="1"/>
  <c r="G1017" i="209"/>
  <c r="K1017" i="209" s="1"/>
  <c r="G1016" i="209"/>
  <c r="K1016" i="209" s="1"/>
  <c r="G1015" i="209"/>
  <c r="K1015" i="209" s="1"/>
  <c r="G1014" i="209"/>
  <c r="K1014" i="209" s="1"/>
  <c r="G1013" i="209"/>
  <c r="K1013" i="209" s="1"/>
  <c r="K1012" i="209"/>
  <c r="G1012" i="209"/>
  <c r="G1011" i="209"/>
  <c r="K1011" i="209" s="1"/>
  <c r="G1010" i="209"/>
  <c r="K1010" i="209" s="1"/>
  <c r="G1009" i="209"/>
  <c r="K1009" i="209" s="1"/>
  <c r="G1008" i="209"/>
  <c r="K1008" i="209" s="1"/>
  <c r="G1007" i="209"/>
  <c r="K1007" i="209" s="1"/>
  <c r="G1006" i="209"/>
  <c r="K1006" i="209" s="1"/>
  <c r="G1005" i="209"/>
  <c r="K1005" i="209" s="1"/>
  <c r="G1004" i="209"/>
  <c r="K1004" i="209" s="1"/>
  <c r="G1003" i="209"/>
  <c r="K1003" i="209" s="1"/>
  <c r="G1002" i="209"/>
  <c r="K1002" i="209" s="1"/>
  <c r="G1001" i="209"/>
  <c r="K1001" i="209" s="1"/>
  <c r="K1000" i="209"/>
  <c r="G1000" i="209"/>
  <c r="G999" i="209"/>
  <c r="K999" i="209" s="1"/>
  <c r="G998" i="209"/>
  <c r="K998" i="209" s="1"/>
  <c r="G997" i="209"/>
  <c r="K997" i="209" s="1"/>
  <c r="G996" i="209"/>
  <c r="K996" i="209" s="1"/>
  <c r="G995" i="209"/>
  <c r="K995" i="209" s="1"/>
  <c r="G994" i="209"/>
  <c r="K994" i="209" s="1"/>
  <c r="G993" i="209"/>
  <c r="K993" i="209" s="1"/>
  <c r="G992" i="209"/>
  <c r="K992" i="209" s="1"/>
  <c r="G991" i="209"/>
  <c r="K991" i="209" s="1"/>
  <c r="G990" i="209"/>
  <c r="K990" i="209" s="1"/>
  <c r="G989" i="209"/>
  <c r="K989" i="209" s="1"/>
  <c r="G988" i="209"/>
  <c r="K988" i="209" s="1"/>
  <c r="G987" i="209"/>
  <c r="K987" i="209" s="1"/>
  <c r="G986" i="209"/>
  <c r="K986" i="209" s="1"/>
  <c r="G985" i="209"/>
  <c r="K985" i="209" s="1"/>
  <c r="G984" i="209"/>
  <c r="K984" i="209" s="1"/>
  <c r="G983" i="209"/>
  <c r="K983" i="209" s="1"/>
  <c r="G982" i="209"/>
  <c r="K982" i="209" s="1"/>
  <c r="G981" i="209"/>
  <c r="K981" i="209" s="1"/>
  <c r="G980" i="209"/>
  <c r="K980" i="209" s="1"/>
  <c r="G979" i="209"/>
  <c r="K979" i="209" s="1"/>
  <c r="G978" i="209"/>
  <c r="K978" i="209" s="1"/>
  <c r="G977" i="209"/>
  <c r="K977" i="209" s="1"/>
  <c r="G976" i="209"/>
  <c r="K976" i="209" s="1"/>
  <c r="G975" i="209"/>
  <c r="K975" i="209" s="1"/>
  <c r="G974" i="209"/>
  <c r="K974" i="209" s="1"/>
  <c r="G973" i="209"/>
  <c r="K973" i="209" s="1"/>
  <c r="G972" i="209"/>
  <c r="K972" i="209" s="1"/>
  <c r="G971" i="209"/>
  <c r="K971" i="209" s="1"/>
  <c r="G970" i="209"/>
  <c r="K970" i="209" s="1"/>
  <c r="G969" i="209"/>
  <c r="K969" i="209" s="1"/>
  <c r="G968" i="209"/>
  <c r="K968" i="209" s="1"/>
  <c r="G967" i="209"/>
  <c r="K967" i="209" s="1"/>
  <c r="G966" i="209"/>
  <c r="K966" i="209" s="1"/>
  <c r="K965" i="209"/>
  <c r="K964" i="209"/>
  <c r="K963" i="209"/>
  <c r="K962" i="209"/>
  <c r="K961" i="209"/>
  <c r="K960" i="209"/>
  <c r="K959" i="209"/>
  <c r="K958" i="209"/>
  <c r="K957" i="209"/>
  <c r="K956" i="209"/>
  <c r="K955" i="209"/>
  <c r="K954" i="209"/>
  <c r="K953" i="209"/>
  <c r="K952" i="209"/>
  <c r="K951" i="209"/>
  <c r="K950" i="209"/>
  <c r="K949" i="209"/>
  <c r="K948" i="209"/>
  <c r="K947" i="209"/>
  <c r="K946" i="209"/>
  <c r="K945" i="209"/>
  <c r="K944" i="209"/>
  <c r="K943" i="209"/>
  <c r="K942" i="209"/>
  <c r="K941" i="209"/>
  <c r="K940" i="209"/>
  <c r="K939" i="209"/>
  <c r="K938" i="209"/>
  <c r="K937" i="209"/>
  <c r="K936" i="209"/>
  <c r="K935" i="209"/>
  <c r="K934" i="209"/>
  <c r="K933" i="209"/>
  <c r="K932" i="209"/>
  <c r="K931" i="209"/>
  <c r="K930" i="209"/>
  <c r="K929" i="209"/>
  <c r="K928" i="209"/>
  <c r="K927" i="209"/>
  <c r="K926" i="209"/>
  <c r="K925" i="209"/>
  <c r="K924" i="209"/>
  <c r="K923" i="209"/>
  <c r="K922" i="209"/>
  <c r="K921" i="209"/>
  <c r="K920" i="209"/>
  <c r="K919" i="209"/>
  <c r="K918" i="209"/>
  <c r="K917" i="209"/>
  <c r="K916" i="209"/>
  <c r="K915" i="209"/>
  <c r="K914" i="209"/>
  <c r="K913" i="209"/>
  <c r="K912" i="209"/>
  <c r="K911" i="209"/>
  <c r="K910" i="209"/>
  <c r="K909" i="209"/>
  <c r="K908" i="209"/>
  <c r="K907" i="209"/>
  <c r="K906" i="209"/>
  <c r="K905" i="209"/>
  <c r="K904" i="209"/>
  <c r="K903" i="209"/>
  <c r="K902" i="209"/>
  <c r="K901" i="209"/>
  <c r="K900" i="209"/>
  <c r="K899" i="209"/>
  <c r="K898" i="209"/>
  <c r="K897" i="209"/>
  <c r="K896" i="209"/>
  <c r="K895" i="209"/>
  <c r="K894" i="209"/>
  <c r="K893" i="209"/>
  <c r="K892" i="209"/>
  <c r="K891" i="209"/>
  <c r="K890" i="209"/>
  <c r="K889" i="209"/>
  <c r="K888" i="209"/>
  <c r="K887" i="209"/>
  <c r="K886" i="209"/>
  <c r="K885" i="209"/>
  <c r="K884" i="209"/>
  <c r="K883" i="209"/>
  <c r="K882" i="209"/>
  <c r="K881" i="209"/>
  <c r="K880" i="209"/>
  <c r="K879" i="209"/>
  <c r="K878" i="209"/>
  <c r="K877" i="209"/>
  <c r="K876" i="209"/>
  <c r="K875" i="209"/>
  <c r="K874" i="209"/>
  <c r="K873" i="209"/>
  <c r="K872" i="209"/>
  <c r="K871" i="209"/>
  <c r="K870" i="209"/>
  <c r="K869" i="209"/>
  <c r="K868" i="209"/>
  <c r="K867" i="209"/>
  <c r="K866" i="209"/>
  <c r="K865" i="209"/>
  <c r="K864" i="209"/>
  <c r="K863" i="209"/>
  <c r="K862" i="209"/>
  <c r="K861" i="209"/>
  <c r="K860" i="209"/>
  <c r="K859" i="209"/>
  <c r="K858" i="209"/>
  <c r="K857" i="209"/>
  <c r="K856" i="209"/>
  <c r="K855" i="209"/>
  <c r="K854" i="209"/>
  <c r="K853" i="209"/>
  <c r="K852" i="209"/>
  <c r="K851" i="209"/>
  <c r="K850" i="209"/>
  <c r="K849" i="209"/>
  <c r="K848" i="209"/>
  <c r="K847" i="209"/>
  <c r="K846" i="209"/>
  <c r="K845" i="209"/>
  <c r="K844" i="209"/>
  <c r="K843" i="209"/>
  <c r="K842" i="209"/>
  <c r="K841" i="209"/>
  <c r="K840" i="209"/>
  <c r="K839" i="209"/>
  <c r="K838" i="209"/>
  <c r="K837" i="209"/>
  <c r="K836" i="209"/>
  <c r="K835" i="209"/>
  <c r="K834" i="209"/>
  <c r="K833" i="209"/>
  <c r="K832" i="209"/>
  <c r="K831" i="209"/>
  <c r="K830" i="209"/>
  <c r="K829" i="209"/>
  <c r="K828" i="209"/>
  <c r="K827" i="209"/>
  <c r="K826" i="209"/>
  <c r="K825" i="209"/>
  <c r="K824" i="209"/>
  <c r="K823" i="209"/>
  <c r="K822" i="209"/>
  <c r="K821" i="209"/>
  <c r="K820" i="209"/>
  <c r="K819" i="209"/>
  <c r="K818" i="209"/>
  <c r="K817" i="209"/>
  <c r="K816" i="209"/>
  <c r="K815" i="209"/>
  <c r="K814" i="209"/>
  <c r="K813" i="209"/>
  <c r="K812" i="209"/>
  <c r="K811" i="209"/>
  <c r="K810" i="209"/>
  <c r="K809" i="209"/>
  <c r="K808" i="209"/>
  <c r="K807" i="209"/>
  <c r="K806" i="209"/>
  <c r="K805" i="209"/>
  <c r="K804" i="209"/>
  <c r="K803" i="209"/>
  <c r="K802" i="209"/>
  <c r="K801" i="209"/>
  <c r="K800" i="209"/>
  <c r="K799" i="209"/>
  <c r="K798" i="209"/>
  <c r="K797" i="209"/>
  <c r="K796" i="209"/>
  <c r="K795" i="209"/>
  <c r="K794" i="209"/>
  <c r="K793" i="209"/>
  <c r="K792" i="209"/>
  <c r="K791" i="209"/>
  <c r="K790" i="209"/>
  <c r="K789" i="209"/>
  <c r="K788" i="209"/>
  <c r="K787" i="209"/>
  <c r="K786" i="209"/>
  <c r="K785" i="209"/>
  <c r="K784" i="209"/>
  <c r="K783" i="209"/>
  <c r="K782" i="209"/>
  <c r="K781" i="209"/>
  <c r="K780" i="209"/>
  <c r="K779" i="209"/>
  <c r="K778" i="209"/>
  <c r="K777" i="209"/>
  <c r="K776" i="209"/>
  <c r="K775" i="209"/>
  <c r="K774" i="209"/>
  <c r="K773" i="209"/>
  <c r="K772" i="209"/>
  <c r="K771" i="209"/>
  <c r="K770" i="209"/>
  <c r="K769" i="209"/>
  <c r="K768" i="209"/>
  <c r="K767" i="209"/>
  <c r="K766" i="209"/>
  <c r="K765" i="209"/>
  <c r="K764" i="209"/>
  <c r="K763" i="209"/>
  <c r="K762" i="209"/>
  <c r="K761" i="209"/>
  <c r="K760" i="209"/>
  <c r="K759" i="209"/>
  <c r="K758" i="209"/>
  <c r="K757" i="209"/>
  <c r="K756" i="209"/>
  <c r="K755" i="209"/>
  <c r="K754" i="209"/>
  <c r="K753" i="209"/>
  <c r="K752" i="209"/>
  <c r="K751" i="209"/>
  <c r="K750" i="209"/>
  <c r="K749" i="209"/>
  <c r="K748" i="209"/>
  <c r="K747" i="209"/>
  <c r="K746" i="209"/>
  <c r="K745" i="209"/>
  <c r="K744" i="209"/>
  <c r="K743" i="209"/>
  <c r="K742" i="209"/>
  <c r="K741" i="209"/>
  <c r="K740" i="209"/>
  <c r="K739" i="209"/>
  <c r="K738" i="209"/>
  <c r="K737" i="209"/>
  <c r="K736" i="209"/>
  <c r="K735" i="209"/>
  <c r="K734" i="209"/>
  <c r="K733" i="209"/>
  <c r="K732" i="209"/>
  <c r="K731" i="209"/>
  <c r="K730" i="209"/>
  <c r="K729" i="209"/>
  <c r="K728" i="209"/>
  <c r="K727" i="209"/>
  <c r="K726" i="209"/>
  <c r="K725" i="209"/>
  <c r="K724" i="209"/>
  <c r="K723" i="209"/>
  <c r="U722" i="209"/>
  <c r="S722" i="209"/>
  <c r="K722" i="209"/>
  <c r="D722" i="209"/>
  <c r="U721" i="209"/>
  <c r="S721" i="209"/>
  <c r="K721" i="209"/>
  <c r="D721" i="209"/>
  <c r="U720" i="209"/>
  <c r="S720" i="209"/>
  <c r="K720" i="209"/>
  <c r="D720" i="209"/>
  <c r="U719" i="209"/>
  <c r="S719" i="209"/>
  <c r="K719" i="209"/>
  <c r="D719" i="209"/>
  <c r="U718" i="209"/>
  <c r="S718" i="209"/>
  <c r="K718" i="209"/>
  <c r="D718" i="209"/>
  <c r="U717" i="209"/>
  <c r="S717" i="209"/>
  <c r="K717" i="209"/>
  <c r="D717" i="209"/>
  <c r="U716" i="209"/>
  <c r="S716" i="209"/>
  <c r="K716" i="209"/>
  <c r="D716" i="209"/>
  <c r="U715" i="209"/>
  <c r="S715" i="209"/>
  <c r="K715" i="209"/>
  <c r="D715" i="209"/>
  <c r="U714" i="209"/>
  <c r="S714" i="209"/>
  <c r="K714" i="209"/>
  <c r="D714" i="209"/>
  <c r="U713" i="209"/>
  <c r="S713" i="209"/>
  <c r="K713" i="209"/>
  <c r="D713" i="209"/>
  <c r="U712" i="209"/>
  <c r="S712" i="209"/>
  <c r="K712" i="209"/>
  <c r="D712" i="209"/>
  <c r="U711" i="209"/>
  <c r="S711" i="209"/>
  <c r="K711" i="209"/>
  <c r="D711" i="209"/>
  <c r="U710" i="209"/>
  <c r="S710" i="209"/>
  <c r="K710" i="209"/>
  <c r="D710" i="209"/>
  <c r="U709" i="209"/>
  <c r="S709" i="209"/>
  <c r="K709" i="209"/>
  <c r="D709" i="209"/>
  <c r="U708" i="209"/>
  <c r="S708" i="209"/>
  <c r="K708" i="209"/>
  <c r="D708" i="209"/>
  <c r="U707" i="209"/>
  <c r="S707" i="209"/>
  <c r="K707" i="209"/>
  <c r="D707" i="209"/>
  <c r="U706" i="209"/>
  <c r="S706" i="209"/>
  <c r="K706" i="209"/>
  <c r="D706" i="209"/>
  <c r="U705" i="209"/>
  <c r="S705" i="209"/>
  <c r="K705" i="209"/>
  <c r="D705" i="209"/>
  <c r="U704" i="209"/>
  <c r="S704" i="209"/>
  <c r="K704" i="209"/>
  <c r="D704" i="209"/>
  <c r="U703" i="209"/>
  <c r="S703" i="209"/>
  <c r="K703" i="209"/>
  <c r="D703" i="209"/>
  <c r="U702" i="209"/>
  <c r="S702" i="209"/>
  <c r="K702" i="209"/>
  <c r="D702" i="209"/>
  <c r="U701" i="209"/>
  <c r="S701" i="209"/>
  <c r="K701" i="209"/>
  <c r="D701" i="209"/>
  <c r="U700" i="209"/>
  <c r="S700" i="209"/>
  <c r="K700" i="209"/>
  <c r="D700" i="209"/>
  <c r="U699" i="209"/>
  <c r="S699" i="209"/>
  <c r="K699" i="209"/>
  <c r="D699" i="209"/>
  <c r="U698" i="209"/>
  <c r="S698" i="209"/>
  <c r="K698" i="209"/>
  <c r="D698" i="209"/>
  <c r="U697" i="209"/>
  <c r="S697" i="209"/>
  <c r="K697" i="209"/>
  <c r="D697" i="209"/>
  <c r="U696" i="209"/>
  <c r="S696" i="209"/>
  <c r="K696" i="209"/>
  <c r="D696" i="209"/>
  <c r="U695" i="209"/>
  <c r="S695" i="209"/>
  <c r="K695" i="209"/>
  <c r="D695" i="209"/>
  <c r="U694" i="209"/>
  <c r="S694" i="209"/>
  <c r="K694" i="209"/>
  <c r="D694" i="209"/>
  <c r="U693" i="209"/>
  <c r="S693" i="209"/>
  <c r="K693" i="209"/>
  <c r="D693" i="209"/>
  <c r="U692" i="209"/>
  <c r="S692" i="209"/>
  <c r="K692" i="209"/>
  <c r="D692" i="209"/>
  <c r="U691" i="209"/>
  <c r="S691" i="209"/>
  <c r="K691" i="209"/>
  <c r="D691" i="209"/>
  <c r="U690" i="209"/>
  <c r="S690" i="209"/>
  <c r="K690" i="209"/>
  <c r="D690" i="209"/>
  <c r="U689" i="209"/>
  <c r="S689" i="209"/>
  <c r="K689" i="209"/>
  <c r="D689" i="209"/>
  <c r="U688" i="209"/>
  <c r="S688" i="209"/>
  <c r="K688" i="209"/>
  <c r="D688" i="209"/>
  <c r="U687" i="209"/>
  <c r="S687" i="209"/>
  <c r="K687" i="209"/>
  <c r="D687" i="209"/>
  <c r="U686" i="209"/>
  <c r="S686" i="209"/>
  <c r="K686" i="209"/>
  <c r="D686" i="209"/>
  <c r="U685" i="209"/>
  <c r="S685" i="209"/>
  <c r="K685" i="209"/>
  <c r="D685" i="209"/>
  <c r="U684" i="209"/>
  <c r="S684" i="209"/>
  <c r="K684" i="209"/>
  <c r="D684" i="209"/>
  <c r="U683" i="209"/>
  <c r="S683" i="209"/>
  <c r="K683" i="209"/>
  <c r="D683" i="209"/>
  <c r="U682" i="209"/>
  <c r="S682" i="209"/>
  <c r="K682" i="209"/>
  <c r="D682" i="209"/>
  <c r="U681" i="209"/>
  <c r="S681" i="209"/>
  <c r="K681" i="209"/>
  <c r="D681" i="209"/>
  <c r="U680" i="209"/>
  <c r="S680" i="209"/>
  <c r="K680" i="209"/>
  <c r="D680" i="209"/>
  <c r="U679" i="209"/>
  <c r="S679" i="209"/>
  <c r="K679" i="209"/>
  <c r="D679" i="209"/>
  <c r="U678" i="209"/>
  <c r="S678" i="209"/>
  <c r="K678" i="209"/>
  <c r="D678" i="209"/>
  <c r="U677" i="209"/>
  <c r="S677" i="209"/>
  <c r="K677" i="209"/>
  <c r="D677" i="209"/>
  <c r="U676" i="209"/>
  <c r="S676" i="209"/>
  <c r="K676" i="209"/>
  <c r="D676" i="209"/>
  <c r="U675" i="209"/>
  <c r="S675" i="209"/>
  <c r="K675" i="209"/>
  <c r="D675" i="209"/>
  <c r="U674" i="209"/>
  <c r="S674" i="209"/>
  <c r="K674" i="209"/>
  <c r="D674" i="209"/>
  <c r="U673" i="209"/>
  <c r="S673" i="209"/>
  <c r="K673" i="209"/>
  <c r="D673" i="209"/>
  <c r="U672" i="209"/>
  <c r="S672" i="209"/>
  <c r="K672" i="209"/>
  <c r="D672" i="209"/>
  <c r="U671" i="209"/>
  <c r="S671" i="209"/>
  <c r="K671" i="209"/>
  <c r="D671" i="209"/>
  <c r="U670" i="209"/>
  <c r="S670" i="209"/>
  <c r="K670" i="209"/>
  <c r="D670" i="209"/>
  <c r="U669" i="209"/>
  <c r="S669" i="209"/>
  <c r="K669" i="209"/>
  <c r="D669" i="209"/>
  <c r="U668" i="209"/>
  <c r="S668" i="209"/>
  <c r="K668" i="209"/>
  <c r="D668" i="209"/>
  <c r="U667" i="209"/>
  <c r="S667" i="209"/>
  <c r="K667" i="209"/>
  <c r="D667" i="209"/>
  <c r="U666" i="209"/>
  <c r="S666" i="209"/>
  <c r="K666" i="209"/>
  <c r="D666" i="209"/>
  <c r="U665" i="209"/>
  <c r="S665" i="209"/>
  <c r="K665" i="209"/>
  <c r="D665" i="209"/>
  <c r="U664" i="209"/>
  <c r="S664" i="209"/>
  <c r="K664" i="209"/>
  <c r="D664" i="209"/>
  <c r="U663" i="209"/>
  <c r="S663" i="209"/>
  <c r="K663" i="209"/>
  <c r="D663" i="209"/>
  <c r="U662" i="209"/>
  <c r="S662" i="209"/>
  <c r="K662" i="209"/>
  <c r="D662" i="209"/>
  <c r="U661" i="209"/>
  <c r="S661" i="209"/>
  <c r="K661" i="209"/>
  <c r="D661" i="209"/>
  <c r="U660" i="209"/>
  <c r="S660" i="209"/>
  <c r="K660" i="209"/>
  <c r="D660" i="209"/>
  <c r="U659" i="209"/>
  <c r="S659" i="209"/>
  <c r="K659" i="209"/>
  <c r="D659" i="209"/>
  <c r="U658" i="209"/>
  <c r="S658" i="209"/>
  <c r="K658" i="209"/>
  <c r="D658" i="209"/>
  <c r="U657" i="209"/>
  <c r="S657" i="209"/>
  <c r="K657" i="209"/>
  <c r="D657" i="209"/>
  <c r="U656" i="209"/>
  <c r="S656" i="209"/>
  <c r="K656" i="209"/>
  <c r="D656" i="209"/>
  <c r="U655" i="209"/>
  <c r="S655" i="209"/>
  <c r="K655" i="209"/>
  <c r="D655" i="209"/>
  <c r="U654" i="209"/>
  <c r="S654" i="209"/>
  <c r="K654" i="209"/>
  <c r="D654" i="209"/>
  <c r="U653" i="209"/>
  <c r="S653" i="209"/>
  <c r="K653" i="209"/>
  <c r="D653" i="209"/>
  <c r="U652" i="209"/>
  <c r="S652" i="209"/>
  <c r="K652" i="209"/>
  <c r="D652" i="209"/>
  <c r="U651" i="209"/>
  <c r="S651" i="209"/>
  <c r="K651" i="209"/>
  <c r="D651" i="209"/>
  <c r="U650" i="209"/>
  <c r="S650" i="209"/>
  <c r="K650" i="209"/>
  <c r="D650" i="209"/>
  <c r="U649" i="209"/>
  <c r="S649" i="209"/>
  <c r="K649" i="209"/>
  <c r="D649" i="209"/>
  <c r="U648" i="209"/>
  <c r="S648" i="209"/>
  <c r="K648" i="209"/>
  <c r="D648" i="209"/>
  <c r="U647" i="209"/>
  <c r="S647" i="209"/>
  <c r="K647" i="209"/>
  <c r="D647" i="209"/>
  <c r="U646" i="209"/>
  <c r="S646" i="209"/>
  <c r="K646" i="209"/>
  <c r="D646" i="209"/>
  <c r="U645" i="209"/>
  <c r="S645" i="209"/>
  <c r="K645" i="209"/>
  <c r="D645" i="209"/>
  <c r="U644" i="209"/>
  <c r="S644" i="209"/>
  <c r="K644" i="209"/>
  <c r="D644" i="209"/>
  <c r="U643" i="209"/>
  <c r="S643" i="209"/>
  <c r="K643" i="209"/>
  <c r="D643" i="209"/>
  <c r="U642" i="209"/>
  <c r="S642" i="209"/>
  <c r="K642" i="209"/>
  <c r="D642" i="209"/>
  <c r="U641" i="209"/>
  <c r="S641" i="209"/>
  <c r="K641" i="209"/>
  <c r="D641" i="209"/>
  <c r="U640" i="209"/>
  <c r="S640" i="209"/>
  <c r="K640" i="209"/>
  <c r="D640" i="209"/>
  <c r="U639" i="209"/>
  <c r="S639" i="209"/>
  <c r="K639" i="209"/>
  <c r="D639" i="209"/>
  <c r="U638" i="209"/>
  <c r="S638" i="209"/>
  <c r="K638" i="209"/>
  <c r="D638" i="209"/>
  <c r="U637" i="209"/>
  <c r="S637" i="209"/>
  <c r="K637" i="209"/>
  <c r="D637" i="209"/>
  <c r="U636" i="209"/>
  <c r="S636" i="209"/>
  <c r="K636" i="209"/>
  <c r="D636" i="209"/>
  <c r="U635" i="209"/>
  <c r="S635" i="209"/>
  <c r="K635" i="209"/>
  <c r="D635" i="209"/>
  <c r="U634" i="209"/>
  <c r="S634" i="209"/>
  <c r="K634" i="209"/>
  <c r="D634" i="209"/>
  <c r="U633" i="209"/>
  <c r="S633" i="209"/>
  <c r="K633" i="209"/>
  <c r="D633" i="209"/>
  <c r="U632" i="209"/>
  <c r="S632" i="209"/>
  <c r="K632" i="209"/>
  <c r="D632" i="209"/>
  <c r="U631" i="209"/>
  <c r="S631" i="209"/>
  <c r="K631" i="209"/>
  <c r="D631" i="209"/>
  <c r="U630" i="209"/>
  <c r="S630" i="209"/>
  <c r="K630" i="209"/>
  <c r="D630" i="209"/>
  <c r="U629" i="209"/>
  <c r="S629" i="209"/>
  <c r="K629" i="209"/>
  <c r="D629" i="209"/>
  <c r="U628" i="209"/>
  <c r="S628" i="209"/>
  <c r="K628" i="209"/>
  <c r="D628" i="209"/>
  <c r="U627" i="209"/>
  <c r="S627" i="209"/>
  <c r="K627" i="209"/>
  <c r="D627" i="209"/>
  <c r="U626" i="209"/>
  <c r="S626" i="209"/>
  <c r="K626" i="209"/>
  <c r="D626" i="209"/>
  <c r="U625" i="209"/>
  <c r="S625" i="209"/>
  <c r="K625" i="209"/>
  <c r="D625" i="209"/>
  <c r="U624" i="209"/>
  <c r="S624" i="209"/>
  <c r="K624" i="209"/>
  <c r="D624" i="209"/>
  <c r="U623" i="209"/>
  <c r="S623" i="209"/>
  <c r="K623" i="209"/>
  <c r="D623" i="209"/>
  <c r="U622" i="209"/>
  <c r="S622" i="209"/>
  <c r="K622" i="209"/>
  <c r="D622" i="209"/>
  <c r="U621" i="209"/>
  <c r="S621" i="209"/>
  <c r="K621" i="209"/>
  <c r="D621" i="209"/>
  <c r="U620" i="209"/>
  <c r="S620" i="209"/>
  <c r="K620" i="209"/>
  <c r="D620" i="209"/>
  <c r="U619" i="209"/>
  <c r="S619" i="209"/>
  <c r="K619" i="209"/>
  <c r="D619" i="209"/>
  <c r="U618" i="209"/>
  <c r="S618" i="209"/>
  <c r="K618" i="209"/>
  <c r="D618" i="209"/>
  <c r="U617" i="209"/>
  <c r="S617" i="209"/>
  <c r="K617" i="209"/>
  <c r="D617" i="209"/>
  <c r="U616" i="209"/>
  <c r="S616" i="209"/>
  <c r="K616" i="209"/>
  <c r="D616" i="209"/>
  <c r="U615" i="209"/>
  <c r="S615" i="209"/>
  <c r="K615" i="209"/>
  <c r="D615" i="209"/>
  <c r="U614" i="209"/>
  <c r="S614" i="209"/>
  <c r="K614" i="209"/>
  <c r="D614" i="209"/>
  <c r="U613" i="209"/>
  <c r="S613" i="209"/>
  <c r="K613" i="209"/>
  <c r="D613" i="209"/>
  <c r="U612" i="209"/>
  <c r="S612" i="209"/>
  <c r="K612" i="209"/>
  <c r="D612" i="209"/>
  <c r="U611" i="209"/>
  <c r="S611" i="209"/>
  <c r="K611" i="209"/>
  <c r="D611" i="209"/>
  <c r="U610" i="209"/>
  <c r="S610" i="209"/>
  <c r="K610" i="209"/>
  <c r="D610" i="209"/>
  <c r="U609" i="209"/>
  <c r="S609" i="209"/>
  <c r="K609" i="209"/>
  <c r="D609" i="209"/>
  <c r="U608" i="209"/>
  <c r="S608" i="209"/>
  <c r="K608" i="209"/>
  <c r="D608" i="209"/>
  <c r="U607" i="209"/>
  <c r="S607" i="209"/>
  <c r="K607" i="209"/>
  <c r="D607" i="209"/>
  <c r="U606" i="209"/>
  <c r="S606" i="209"/>
  <c r="K606" i="209"/>
  <c r="D606" i="209"/>
  <c r="U605" i="209"/>
  <c r="S605" i="209"/>
  <c r="K605" i="209"/>
  <c r="D605" i="209"/>
  <c r="U604" i="209"/>
  <c r="S604" i="209"/>
  <c r="K604" i="209"/>
  <c r="D604" i="209"/>
  <c r="U603" i="209"/>
  <c r="S603" i="209"/>
  <c r="K603" i="209"/>
  <c r="D603" i="209"/>
  <c r="U602" i="209"/>
  <c r="S602" i="209"/>
  <c r="K602" i="209"/>
  <c r="D602" i="209"/>
  <c r="U601" i="209"/>
  <c r="S601" i="209"/>
  <c r="K601" i="209"/>
  <c r="D601" i="209"/>
  <c r="U600" i="209"/>
  <c r="S600" i="209"/>
  <c r="K600" i="209"/>
  <c r="D600" i="209"/>
  <c r="U599" i="209"/>
  <c r="S599" i="209"/>
  <c r="K599" i="209"/>
  <c r="D599" i="209"/>
  <c r="U598" i="209"/>
  <c r="S598" i="209"/>
  <c r="K598" i="209"/>
  <c r="D598" i="209"/>
  <c r="S597" i="209"/>
  <c r="K597" i="209"/>
  <c r="U597" i="209"/>
  <c r="D597" i="209"/>
  <c r="S596" i="209"/>
  <c r="D596" i="209"/>
  <c r="D595" i="209"/>
  <c r="U594" i="209"/>
  <c r="S594" i="209"/>
  <c r="K594" i="209"/>
  <c r="D594" i="209"/>
  <c r="S593" i="209"/>
  <c r="K593" i="209"/>
  <c r="U593" i="209"/>
  <c r="D593" i="209"/>
  <c r="D592" i="209"/>
  <c r="D591" i="209"/>
  <c r="U590" i="209"/>
  <c r="S590" i="209"/>
  <c r="K590" i="209"/>
  <c r="D590" i="209"/>
  <c r="S589" i="209"/>
  <c r="K589" i="209"/>
  <c r="U589" i="209"/>
  <c r="D589" i="209"/>
  <c r="D588" i="209"/>
  <c r="D587" i="209"/>
  <c r="U586" i="209"/>
  <c r="S586" i="209"/>
  <c r="K586" i="209"/>
  <c r="D586" i="209"/>
  <c r="S585" i="209"/>
  <c r="K585" i="209"/>
  <c r="U585" i="209"/>
  <c r="D585" i="209"/>
  <c r="D584" i="209"/>
  <c r="D583" i="209"/>
  <c r="U582" i="209"/>
  <c r="S582" i="209"/>
  <c r="K582" i="209"/>
  <c r="D582" i="209"/>
  <c r="S581" i="209"/>
  <c r="K581" i="209"/>
  <c r="U581" i="209"/>
  <c r="D581" i="209"/>
  <c r="S580" i="209"/>
  <c r="D580" i="209"/>
  <c r="D579" i="209"/>
  <c r="U578" i="209"/>
  <c r="S578" i="209"/>
  <c r="K578" i="209"/>
  <c r="D578" i="209"/>
  <c r="S577" i="209"/>
  <c r="K577" i="209"/>
  <c r="U577" i="209"/>
  <c r="D577" i="209"/>
  <c r="D576" i="209"/>
  <c r="D575" i="209"/>
  <c r="U574" i="209"/>
  <c r="S574" i="209"/>
  <c r="K574" i="209"/>
  <c r="D574" i="209"/>
  <c r="U573" i="209"/>
  <c r="S573" i="209"/>
  <c r="K573" i="209"/>
  <c r="D573" i="209"/>
  <c r="U572" i="209"/>
  <c r="S572" i="209"/>
  <c r="K572" i="209"/>
  <c r="D572" i="209"/>
  <c r="U571" i="209"/>
  <c r="S571" i="209"/>
  <c r="K571" i="209"/>
  <c r="D571" i="209"/>
  <c r="U570" i="209"/>
  <c r="S570" i="209"/>
  <c r="K570" i="209"/>
  <c r="D570" i="209"/>
  <c r="U569" i="209"/>
  <c r="S569" i="209"/>
  <c r="K569" i="209"/>
  <c r="D569" i="209"/>
  <c r="U568" i="209"/>
  <c r="S568" i="209"/>
  <c r="K568" i="209"/>
  <c r="D568" i="209"/>
  <c r="U567" i="209"/>
  <c r="S567" i="209"/>
  <c r="K567" i="209"/>
  <c r="D567" i="209"/>
  <c r="U566" i="209"/>
  <c r="S566" i="209"/>
  <c r="K566" i="209"/>
  <c r="D566" i="209"/>
  <c r="U565" i="209"/>
  <c r="S565" i="209"/>
  <c r="K565" i="209"/>
  <c r="D565" i="209"/>
  <c r="U564" i="209"/>
  <c r="S564" i="209"/>
  <c r="K564" i="209"/>
  <c r="D564" i="209"/>
  <c r="U563" i="209"/>
  <c r="S563" i="209"/>
  <c r="K563" i="209"/>
  <c r="D563" i="209"/>
  <c r="U562" i="209"/>
  <c r="S562" i="209"/>
  <c r="K562" i="209"/>
  <c r="D562" i="209"/>
  <c r="U561" i="209"/>
  <c r="S561" i="209"/>
  <c r="K561" i="209"/>
  <c r="D561" i="209"/>
  <c r="U560" i="209"/>
  <c r="S560" i="209"/>
  <c r="K560" i="209"/>
  <c r="D560" i="209"/>
  <c r="U559" i="209"/>
  <c r="S559" i="209"/>
  <c r="K559" i="209"/>
  <c r="D559" i="209"/>
  <c r="D558" i="209"/>
  <c r="U557" i="209"/>
  <c r="S557" i="209"/>
  <c r="K557" i="209"/>
  <c r="D557" i="209"/>
  <c r="U556" i="209"/>
  <c r="S556" i="209"/>
  <c r="K556" i="209"/>
  <c r="D556" i="209"/>
  <c r="U555" i="209"/>
  <c r="S555" i="209"/>
  <c r="K555" i="209"/>
  <c r="D555" i="209"/>
  <c r="S554" i="209"/>
  <c r="K554" i="209"/>
  <c r="U554" i="209"/>
  <c r="D554" i="209"/>
  <c r="U553" i="209"/>
  <c r="S553" i="209"/>
  <c r="K553" i="209"/>
  <c r="D553" i="209"/>
  <c r="U552" i="209"/>
  <c r="S552" i="209"/>
  <c r="K552" i="209"/>
  <c r="D552" i="209"/>
  <c r="U551" i="209"/>
  <c r="S551" i="209"/>
  <c r="K551" i="209"/>
  <c r="D551" i="209"/>
  <c r="U550" i="209"/>
  <c r="S550" i="209"/>
  <c r="K550" i="209"/>
  <c r="D550" i="209"/>
  <c r="U549" i="209"/>
  <c r="S549" i="209"/>
  <c r="K549" i="209"/>
  <c r="D549" i="209"/>
  <c r="U548" i="209"/>
  <c r="S548" i="209"/>
  <c r="K548" i="209"/>
  <c r="D548" i="209"/>
  <c r="U547" i="209"/>
  <c r="S547" i="209"/>
  <c r="K547" i="209"/>
  <c r="D547" i="209"/>
  <c r="U546" i="209"/>
  <c r="K546" i="209"/>
  <c r="S546" i="209" s="1"/>
  <c r="D546" i="209"/>
  <c r="U545" i="209"/>
  <c r="S545" i="209"/>
  <c r="K545" i="209"/>
  <c r="D545" i="209"/>
  <c r="U544" i="209"/>
  <c r="S544" i="209"/>
  <c r="K544" i="209"/>
  <c r="D544" i="209"/>
  <c r="U543" i="209"/>
  <c r="S543" i="209"/>
  <c r="K543" i="209"/>
  <c r="D543" i="209"/>
  <c r="U542" i="209"/>
  <c r="S542" i="209"/>
  <c r="K542" i="209"/>
  <c r="D542" i="209"/>
  <c r="U541" i="209"/>
  <c r="S541" i="209"/>
  <c r="K541" i="209"/>
  <c r="D541" i="209"/>
  <c r="U540" i="209"/>
  <c r="S540" i="209"/>
  <c r="K540" i="209"/>
  <c r="D540" i="209"/>
  <c r="U539" i="209"/>
  <c r="S539" i="209"/>
  <c r="K539" i="209"/>
  <c r="D539" i="209"/>
  <c r="U538" i="209"/>
  <c r="S538" i="209"/>
  <c r="K538" i="209"/>
  <c r="D538" i="209"/>
  <c r="U537" i="209"/>
  <c r="S537" i="209"/>
  <c r="K537" i="209"/>
  <c r="D537" i="209"/>
  <c r="U536" i="209"/>
  <c r="S536" i="209"/>
  <c r="K536" i="209"/>
  <c r="D536" i="209"/>
  <c r="U535" i="209"/>
  <c r="K535" i="209"/>
  <c r="S535" i="209" s="1"/>
  <c r="D535" i="209"/>
  <c r="U534" i="209"/>
  <c r="S534" i="209"/>
  <c r="K534" i="209"/>
  <c r="D534" i="209"/>
  <c r="U533" i="209"/>
  <c r="S533" i="209"/>
  <c r="K533" i="209"/>
  <c r="D533" i="209"/>
  <c r="U532" i="209"/>
  <c r="S532" i="209"/>
  <c r="K532" i="209"/>
  <c r="D532" i="209"/>
  <c r="D531" i="209"/>
  <c r="U530" i="209"/>
  <c r="S530" i="209"/>
  <c r="K530" i="209"/>
  <c r="D530" i="209"/>
  <c r="U529" i="209"/>
  <c r="S529" i="209"/>
  <c r="K529" i="209"/>
  <c r="D529" i="209"/>
  <c r="U528" i="209"/>
  <c r="S528" i="209"/>
  <c r="K528" i="209"/>
  <c r="D528" i="209"/>
  <c r="U527" i="209"/>
  <c r="S527" i="209"/>
  <c r="K527" i="209"/>
  <c r="D527" i="209"/>
  <c r="U526" i="209"/>
  <c r="S526" i="209"/>
  <c r="K526" i="209"/>
  <c r="D526" i="209"/>
  <c r="U525" i="209"/>
  <c r="S525" i="209"/>
  <c r="K525" i="209"/>
  <c r="D525" i="209"/>
  <c r="U524" i="209"/>
  <c r="K524" i="209"/>
  <c r="S524" i="209" s="1"/>
  <c r="D524" i="209"/>
  <c r="U523" i="209"/>
  <c r="S523" i="209"/>
  <c r="K523" i="209"/>
  <c r="D523" i="209"/>
  <c r="U522" i="209"/>
  <c r="S522" i="209"/>
  <c r="K522" i="209"/>
  <c r="D522" i="209"/>
  <c r="U521" i="209"/>
  <c r="S521" i="209"/>
  <c r="K521" i="209"/>
  <c r="D521" i="209"/>
  <c r="U520" i="209"/>
  <c r="D520" i="209"/>
  <c r="D519" i="209"/>
  <c r="U518" i="209"/>
  <c r="S518" i="209"/>
  <c r="K518" i="209"/>
  <c r="D518" i="209"/>
  <c r="D517" i="209"/>
  <c r="U516" i="209"/>
  <c r="K516" i="209"/>
  <c r="S516" i="209" s="1"/>
  <c r="D516" i="209"/>
  <c r="K515" i="209"/>
  <c r="D515" i="209"/>
  <c r="U514" i="209"/>
  <c r="S514" i="209"/>
  <c r="K514" i="209"/>
  <c r="D514" i="209"/>
  <c r="D513" i="209"/>
  <c r="D512" i="209"/>
  <c r="D511" i="209"/>
  <c r="U510" i="209"/>
  <c r="K510" i="209"/>
  <c r="S510" i="209" s="1"/>
  <c r="D510" i="209"/>
  <c r="D509" i="209"/>
  <c r="U508" i="209"/>
  <c r="K508" i="209"/>
  <c r="S508" i="209" s="1"/>
  <c r="D508" i="209"/>
  <c r="U507" i="209"/>
  <c r="S507" i="209"/>
  <c r="K507" i="209"/>
  <c r="D507" i="209"/>
  <c r="U506" i="209"/>
  <c r="K506" i="209"/>
  <c r="S506" i="209" s="1"/>
  <c r="D506" i="209"/>
  <c r="D505" i="209"/>
  <c r="D504" i="209"/>
  <c r="S503" i="209"/>
  <c r="D503" i="209"/>
  <c r="U502" i="209"/>
  <c r="K502" i="209"/>
  <c r="S502" i="209" s="1"/>
  <c r="D502" i="209"/>
  <c r="D501" i="209"/>
  <c r="U500" i="209"/>
  <c r="K500" i="209"/>
  <c r="S500" i="209" s="1"/>
  <c r="D500" i="209"/>
  <c r="D499" i="209"/>
  <c r="U498" i="209"/>
  <c r="K498" i="209"/>
  <c r="S498" i="209" s="1"/>
  <c r="D498" i="209"/>
  <c r="D497" i="209"/>
  <c r="K496" i="209"/>
  <c r="S496" i="209" s="1"/>
  <c r="D496" i="209"/>
  <c r="D495" i="209"/>
  <c r="U494" i="209"/>
  <c r="K494" i="209"/>
  <c r="S494" i="209" s="1"/>
  <c r="D494" i="209"/>
  <c r="D493" i="209"/>
  <c r="U492" i="209"/>
  <c r="K492" i="209"/>
  <c r="S492" i="209" s="1"/>
  <c r="D492" i="209"/>
  <c r="U491" i="209"/>
  <c r="S491" i="209"/>
  <c r="K491" i="209"/>
  <c r="D491" i="209"/>
  <c r="U490" i="209"/>
  <c r="K490" i="209"/>
  <c r="S490" i="209" s="1"/>
  <c r="D490" i="209"/>
  <c r="D489" i="209"/>
  <c r="D488" i="209"/>
  <c r="U487" i="209"/>
  <c r="D487" i="209"/>
  <c r="U486" i="209"/>
  <c r="K486" i="209"/>
  <c r="S486" i="209" s="1"/>
  <c r="D486" i="209"/>
  <c r="D485" i="209"/>
  <c r="U484" i="209"/>
  <c r="S484" i="209"/>
  <c r="K484" i="209"/>
  <c r="D484" i="209"/>
  <c r="U483" i="209"/>
  <c r="S483" i="209"/>
  <c r="K483" i="209"/>
  <c r="D483" i="209"/>
  <c r="U482" i="209"/>
  <c r="K482" i="209"/>
  <c r="S482" i="209" s="1"/>
  <c r="D482" i="209"/>
  <c r="D481" i="209"/>
  <c r="K480" i="209"/>
  <c r="S480" i="209" s="1"/>
  <c r="D480" i="209"/>
  <c r="D479" i="209"/>
  <c r="U478" i="209"/>
  <c r="K478" i="209"/>
  <c r="S478" i="209" s="1"/>
  <c r="D478" i="209"/>
  <c r="D477" i="209"/>
  <c r="U476" i="209"/>
  <c r="K476" i="209"/>
  <c r="S476" i="209" s="1"/>
  <c r="D476" i="209"/>
  <c r="U475" i="209"/>
  <c r="K475" i="209"/>
  <c r="S475" i="209" s="1"/>
  <c r="D475" i="209"/>
  <c r="U474" i="209"/>
  <c r="K474" i="209"/>
  <c r="S474" i="209" s="1"/>
  <c r="D474" i="209"/>
  <c r="D473" i="209"/>
  <c r="D472" i="209"/>
  <c r="D471" i="209"/>
  <c r="U470" i="209"/>
  <c r="K470" i="209"/>
  <c r="S470" i="209" s="1"/>
  <c r="D470" i="209"/>
  <c r="D469" i="209"/>
  <c r="U468" i="209"/>
  <c r="K468" i="209"/>
  <c r="S468" i="209" s="1"/>
  <c r="D468" i="209"/>
  <c r="U467" i="209"/>
  <c r="S467" i="209"/>
  <c r="K467" i="209"/>
  <c r="D467" i="209"/>
  <c r="U466" i="209"/>
  <c r="S466" i="209"/>
  <c r="K466" i="209"/>
  <c r="D466" i="209"/>
  <c r="K465" i="209"/>
  <c r="S465" i="209" s="1"/>
  <c r="D465" i="209"/>
  <c r="K464" i="209"/>
  <c r="S464" i="209" s="1"/>
  <c r="D464" i="209"/>
  <c r="K463" i="209"/>
  <c r="S463" i="209" s="1"/>
  <c r="D463" i="209"/>
  <c r="U462" i="209"/>
  <c r="S462" i="209"/>
  <c r="K462" i="209"/>
  <c r="D462" i="209"/>
  <c r="D461" i="209"/>
  <c r="U460" i="209"/>
  <c r="K460" i="209"/>
  <c r="S460" i="209" s="1"/>
  <c r="D460" i="209"/>
  <c r="U459" i="209"/>
  <c r="K459" i="209"/>
  <c r="S459" i="209" s="1"/>
  <c r="D459" i="209"/>
  <c r="U458" i="209"/>
  <c r="K458" i="209"/>
  <c r="S458" i="209" s="1"/>
  <c r="D458" i="209"/>
  <c r="U457" i="209"/>
  <c r="D457" i="209"/>
  <c r="K456" i="209"/>
  <c r="S456" i="209" s="1"/>
  <c r="D456" i="209"/>
  <c r="K455" i="209"/>
  <c r="S455" i="209" s="1"/>
  <c r="D455" i="209"/>
  <c r="D454" i="209"/>
  <c r="D453" i="209"/>
  <c r="U452" i="209"/>
  <c r="K452" i="209"/>
  <c r="S452" i="209" s="1"/>
  <c r="D452" i="209"/>
  <c r="U451" i="209"/>
  <c r="K451" i="209"/>
  <c r="S451" i="209" s="1"/>
  <c r="D451" i="209"/>
  <c r="U450" i="209"/>
  <c r="S450" i="209"/>
  <c r="K450" i="209"/>
  <c r="D450" i="209"/>
  <c r="K449" i="209"/>
  <c r="S449" i="209" s="1"/>
  <c r="D449" i="209"/>
  <c r="S448" i="209"/>
  <c r="D448" i="209"/>
  <c r="D447" i="209"/>
  <c r="U446" i="209"/>
  <c r="K446" i="209"/>
  <c r="S446" i="209" s="1"/>
  <c r="D446" i="209"/>
  <c r="D445" i="209"/>
  <c r="U444" i="209"/>
  <c r="S444" i="209"/>
  <c r="K444" i="209"/>
  <c r="D444" i="209"/>
  <c r="U443" i="209"/>
  <c r="S443" i="209"/>
  <c r="K443" i="209"/>
  <c r="D443" i="209"/>
  <c r="U442" i="209"/>
  <c r="K442" i="209"/>
  <c r="S442" i="209" s="1"/>
  <c r="D442" i="209"/>
  <c r="D441" i="209"/>
  <c r="K440" i="209"/>
  <c r="S440" i="209" s="1"/>
  <c r="D440" i="209"/>
  <c r="K439" i="209"/>
  <c r="S439" i="209" s="1"/>
  <c r="D439" i="209"/>
  <c r="U438" i="209"/>
  <c r="K438" i="209"/>
  <c r="S438" i="209" s="1"/>
  <c r="D438" i="209"/>
  <c r="D437" i="209"/>
  <c r="U436" i="209"/>
  <c r="S436" i="209"/>
  <c r="K436" i="209"/>
  <c r="D436" i="209"/>
  <c r="U435" i="209"/>
  <c r="K435" i="209"/>
  <c r="S435" i="209" s="1"/>
  <c r="D435" i="209"/>
  <c r="U434" i="209"/>
  <c r="S434" i="209"/>
  <c r="K434" i="209"/>
  <c r="D434" i="209"/>
  <c r="D433" i="209"/>
  <c r="D432" i="209"/>
  <c r="U431" i="209"/>
  <c r="S431" i="209"/>
  <c r="K431" i="209"/>
  <c r="D431" i="209"/>
  <c r="U430" i="209"/>
  <c r="K430" i="209"/>
  <c r="S430" i="209" s="1"/>
  <c r="D430" i="209"/>
  <c r="D429" i="209"/>
  <c r="U428" i="209"/>
  <c r="S428" i="209"/>
  <c r="K428" i="209"/>
  <c r="D428" i="209"/>
  <c r="U427" i="209"/>
  <c r="S427" i="209"/>
  <c r="K427" i="209"/>
  <c r="D427" i="209"/>
  <c r="U426" i="209"/>
  <c r="S426" i="209"/>
  <c r="K426" i="209"/>
  <c r="D426" i="209"/>
  <c r="S425" i="209"/>
  <c r="D425" i="209"/>
  <c r="D424" i="209"/>
  <c r="U423" i="209"/>
  <c r="K423" i="209"/>
  <c r="S423" i="209" s="1"/>
  <c r="D423" i="209"/>
  <c r="U422" i="209"/>
  <c r="S422" i="209"/>
  <c r="K422" i="209"/>
  <c r="D422" i="209"/>
  <c r="D421" i="209"/>
  <c r="U420" i="209"/>
  <c r="S420" i="209"/>
  <c r="K420" i="209"/>
  <c r="D420" i="209"/>
  <c r="U419" i="209"/>
  <c r="S419" i="209"/>
  <c r="K419" i="209"/>
  <c r="D419" i="209"/>
  <c r="U418" i="209"/>
  <c r="K418" i="209"/>
  <c r="S418" i="209" s="1"/>
  <c r="D418" i="209"/>
  <c r="D417" i="209"/>
  <c r="D416" i="209"/>
  <c r="U415" i="209"/>
  <c r="D415" i="209"/>
  <c r="U414" i="209"/>
  <c r="S414" i="209"/>
  <c r="K414" i="209"/>
  <c r="D414" i="209"/>
  <c r="D413" i="209"/>
  <c r="U412" i="209"/>
  <c r="K412" i="209"/>
  <c r="S412" i="209" s="1"/>
  <c r="D412" i="209"/>
  <c r="U411" i="209"/>
  <c r="K411" i="209"/>
  <c r="S411" i="209" s="1"/>
  <c r="D411" i="209"/>
  <c r="U410" i="209"/>
  <c r="K410" i="209"/>
  <c r="S410" i="209" s="1"/>
  <c r="D410" i="209"/>
  <c r="D409" i="209"/>
  <c r="K408" i="209"/>
  <c r="S408" i="209" s="1"/>
  <c r="D408" i="209"/>
  <c r="K407" i="209"/>
  <c r="S407" i="209" s="1"/>
  <c r="D407" i="209"/>
  <c r="U406" i="209"/>
  <c r="S406" i="209"/>
  <c r="K406" i="209"/>
  <c r="D406" i="209"/>
  <c r="D405" i="209"/>
  <c r="U404" i="209"/>
  <c r="S404" i="209"/>
  <c r="K404" i="209"/>
  <c r="D404" i="209"/>
  <c r="U403" i="209"/>
  <c r="S403" i="209"/>
  <c r="K403" i="209"/>
  <c r="D403" i="209"/>
  <c r="U402" i="209"/>
  <c r="S402" i="209"/>
  <c r="K402" i="209"/>
  <c r="D402" i="209"/>
  <c r="D401" i="209"/>
  <c r="K400" i="209"/>
  <c r="D400" i="209"/>
  <c r="K399" i="209"/>
  <c r="D399" i="209"/>
  <c r="U398" i="209"/>
  <c r="S398" i="209"/>
  <c r="K398" i="209"/>
  <c r="D398" i="209"/>
  <c r="D397" i="209"/>
  <c r="U396" i="209"/>
  <c r="S396" i="209"/>
  <c r="K396" i="209"/>
  <c r="D396" i="209"/>
  <c r="U395" i="209"/>
  <c r="S395" i="209"/>
  <c r="K395" i="209"/>
  <c r="D395" i="209"/>
  <c r="U394" i="209"/>
  <c r="K394" i="209"/>
  <c r="S394" i="209" s="1"/>
  <c r="D394" i="209"/>
  <c r="D393" i="209"/>
  <c r="U392" i="209"/>
  <c r="D392" i="209"/>
  <c r="D391" i="209"/>
  <c r="U390" i="209"/>
  <c r="S390" i="209"/>
  <c r="K390" i="209"/>
  <c r="D390" i="209"/>
  <c r="D389" i="209"/>
  <c r="U388" i="209"/>
  <c r="K388" i="209"/>
  <c r="S388" i="209" s="1"/>
  <c r="D388" i="209"/>
  <c r="U387" i="209"/>
  <c r="K387" i="209"/>
  <c r="S387" i="209" s="1"/>
  <c r="D387" i="209"/>
  <c r="U386" i="209"/>
  <c r="K386" i="209"/>
  <c r="S386" i="209" s="1"/>
  <c r="D386" i="209"/>
  <c r="U385" i="209"/>
  <c r="D385" i="209"/>
  <c r="D384" i="209"/>
  <c r="D383" i="209"/>
  <c r="U382" i="209"/>
  <c r="K382" i="209"/>
  <c r="S382" i="209" s="1"/>
  <c r="D382" i="209"/>
  <c r="D381" i="209"/>
  <c r="U380" i="209"/>
  <c r="S380" i="209"/>
  <c r="K380" i="209"/>
  <c r="D380" i="209"/>
  <c r="U379" i="209"/>
  <c r="S379" i="209"/>
  <c r="K379" i="209"/>
  <c r="D379" i="209"/>
  <c r="U378" i="209"/>
  <c r="K378" i="209"/>
  <c r="S378" i="209" s="1"/>
  <c r="D378" i="209"/>
  <c r="D377" i="209"/>
  <c r="D376" i="209"/>
  <c r="U375" i="209"/>
  <c r="D375" i="209"/>
  <c r="U374" i="209"/>
  <c r="K374" i="209"/>
  <c r="S374" i="209" s="1"/>
  <c r="D374" i="209"/>
  <c r="D373" i="209"/>
  <c r="U372" i="209"/>
  <c r="K372" i="209"/>
  <c r="S372" i="209" s="1"/>
  <c r="D372" i="209"/>
  <c r="U371" i="209"/>
  <c r="K371" i="209"/>
  <c r="S371" i="209" s="1"/>
  <c r="D371" i="209"/>
  <c r="U370" i="209"/>
  <c r="S370" i="209"/>
  <c r="K370" i="209"/>
  <c r="D370" i="209"/>
  <c r="K369" i="209"/>
  <c r="D369" i="209"/>
  <c r="K368" i="209"/>
  <c r="D368" i="209"/>
  <c r="D367" i="209"/>
  <c r="U366" i="209"/>
  <c r="K366" i="209"/>
  <c r="S366" i="209" s="1"/>
  <c r="D366" i="209"/>
  <c r="D365" i="209"/>
  <c r="U364" i="209"/>
  <c r="K364" i="209"/>
  <c r="S364" i="209" s="1"/>
  <c r="D364" i="209"/>
  <c r="U363" i="209"/>
  <c r="K363" i="209"/>
  <c r="S363" i="209" s="1"/>
  <c r="D363" i="209"/>
  <c r="U362" i="209"/>
  <c r="S362" i="209"/>
  <c r="K362" i="209"/>
  <c r="D362" i="209"/>
  <c r="D361" i="209"/>
  <c r="S360" i="209"/>
  <c r="D360" i="209"/>
  <c r="U359" i="209"/>
  <c r="D359" i="209"/>
  <c r="U358" i="209"/>
  <c r="K358" i="209"/>
  <c r="S358" i="209" s="1"/>
  <c r="D358" i="209"/>
  <c r="D357" i="209"/>
  <c r="U356" i="209"/>
  <c r="K356" i="209"/>
  <c r="S356" i="209" s="1"/>
  <c r="D356" i="209"/>
  <c r="U355" i="209"/>
  <c r="K355" i="209"/>
  <c r="S355" i="209" s="1"/>
  <c r="D355" i="209"/>
  <c r="U354" i="209"/>
  <c r="K354" i="209"/>
  <c r="S354" i="209" s="1"/>
  <c r="D354" i="209"/>
  <c r="D353" i="209"/>
  <c r="D352" i="209"/>
  <c r="U351" i="209"/>
  <c r="D351" i="209"/>
  <c r="U350" i="209"/>
  <c r="K350" i="209"/>
  <c r="S350" i="209" s="1"/>
  <c r="D350" i="209"/>
  <c r="D349" i="209"/>
  <c r="U348" i="209"/>
  <c r="S348" i="209"/>
  <c r="K348" i="209"/>
  <c r="D348" i="209"/>
  <c r="U347" i="209"/>
  <c r="K347" i="209"/>
  <c r="S347" i="209" s="1"/>
  <c r="D347" i="209"/>
  <c r="U346" i="209"/>
  <c r="K346" i="209"/>
  <c r="S346" i="209" s="1"/>
  <c r="D346" i="209"/>
  <c r="D345" i="209"/>
  <c r="K344" i="209"/>
  <c r="S344" i="209" s="1"/>
  <c r="D344" i="209"/>
  <c r="U343" i="209"/>
  <c r="K343" i="209"/>
  <c r="S343" i="209" s="1"/>
  <c r="D343" i="209"/>
  <c r="U342" i="209"/>
  <c r="K342" i="209"/>
  <c r="S342" i="209" s="1"/>
  <c r="D342" i="209"/>
  <c r="D341" i="209"/>
  <c r="U340" i="209"/>
  <c r="K340" i="209"/>
  <c r="S340" i="209" s="1"/>
  <c r="D340" i="209"/>
  <c r="U339" i="209"/>
  <c r="S339" i="209"/>
  <c r="K339" i="209"/>
  <c r="D339" i="209"/>
  <c r="U338" i="209"/>
  <c r="S338" i="209"/>
  <c r="K338" i="209"/>
  <c r="D338" i="209"/>
  <c r="S337" i="209"/>
  <c r="D337" i="209"/>
  <c r="K336" i="209"/>
  <c r="D336" i="209"/>
  <c r="U335" i="209"/>
  <c r="S335" i="209"/>
  <c r="D335" i="209"/>
  <c r="U334" i="209"/>
  <c r="S334" i="209"/>
  <c r="K334" i="209"/>
  <c r="D334" i="209"/>
  <c r="D333" i="209"/>
  <c r="U332" i="209"/>
  <c r="K332" i="209"/>
  <c r="S332" i="209" s="1"/>
  <c r="D332" i="209"/>
  <c r="U331" i="209"/>
  <c r="S331" i="209"/>
  <c r="K331" i="209"/>
  <c r="D331" i="209"/>
  <c r="U330" i="209"/>
  <c r="K330" i="209"/>
  <c r="S330" i="209" s="1"/>
  <c r="D330" i="209"/>
  <c r="D329" i="209"/>
  <c r="U328" i="209"/>
  <c r="D328" i="209"/>
  <c r="U327" i="209"/>
  <c r="K327" i="209"/>
  <c r="S327" i="209" s="1"/>
  <c r="D327" i="209"/>
  <c r="U326" i="209"/>
  <c r="S326" i="209"/>
  <c r="K326" i="209"/>
  <c r="D326" i="209"/>
  <c r="D325" i="209"/>
  <c r="U324" i="209"/>
  <c r="K324" i="209"/>
  <c r="S324" i="209" s="1"/>
  <c r="D324" i="209"/>
  <c r="U323" i="209"/>
  <c r="K323" i="209"/>
  <c r="S323" i="209" s="1"/>
  <c r="D323" i="209"/>
  <c r="U322" i="209"/>
  <c r="S322" i="209"/>
  <c r="K322" i="209"/>
  <c r="D322" i="209"/>
  <c r="K321" i="209"/>
  <c r="S321" i="209" s="1"/>
  <c r="D321" i="209"/>
  <c r="U320" i="209"/>
  <c r="D320" i="209"/>
  <c r="U319" i="209"/>
  <c r="S319" i="209"/>
  <c r="D319" i="209"/>
  <c r="U318" i="209"/>
  <c r="K318" i="209"/>
  <c r="S318" i="209" s="1"/>
  <c r="D318" i="209"/>
  <c r="D317" i="209"/>
  <c r="U316" i="209"/>
  <c r="S316" i="209"/>
  <c r="K316" i="209"/>
  <c r="D316" i="209"/>
  <c r="U315" i="209"/>
  <c r="K315" i="209"/>
  <c r="S315" i="209" s="1"/>
  <c r="D315" i="209"/>
  <c r="U314" i="209"/>
  <c r="K314" i="209"/>
  <c r="S314" i="209" s="1"/>
  <c r="D314" i="209"/>
  <c r="D313" i="209"/>
  <c r="K312" i="209"/>
  <c r="D312" i="209"/>
  <c r="U311" i="209"/>
  <c r="K311" i="209"/>
  <c r="S311" i="209" s="1"/>
  <c r="D311" i="209"/>
  <c r="U310" i="209"/>
  <c r="K310" i="209"/>
  <c r="S310" i="209" s="1"/>
  <c r="D310" i="209"/>
  <c r="D309" i="209"/>
  <c r="U308" i="209"/>
  <c r="K308" i="209"/>
  <c r="S308" i="209" s="1"/>
  <c r="D308" i="209"/>
  <c r="U307" i="209"/>
  <c r="K307" i="209"/>
  <c r="S307" i="209" s="1"/>
  <c r="D307" i="209"/>
  <c r="U306" i="209"/>
  <c r="K306" i="209"/>
  <c r="S306" i="209" s="1"/>
  <c r="D306" i="209"/>
  <c r="D305" i="209"/>
  <c r="U304" i="209"/>
  <c r="D304" i="209"/>
  <c r="D303" i="209"/>
  <c r="U302" i="209"/>
  <c r="K302" i="209"/>
  <c r="S302" i="209" s="1"/>
  <c r="D302" i="209"/>
  <c r="D301" i="209"/>
  <c r="U300" i="209"/>
  <c r="K300" i="209"/>
  <c r="S300" i="209" s="1"/>
  <c r="D300" i="209"/>
  <c r="U299" i="209"/>
  <c r="S299" i="209"/>
  <c r="K299" i="209"/>
  <c r="D299" i="209"/>
  <c r="U298" i="209"/>
  <c r="D298" i="209"/>
  <c r="D297" i="209"/>
  <c r="D296" i="209"/>
  <c r="K295" i="209"/>
  <c r="S295" i="209" s="1"/>
  <c r="D295" i="209"/>
  <c r="U294" i="209"/>
  <c r="K294" i="209"/>
  <c r="S294" i="209" s="1"/>
  <c r="D294" i="209"/>
  <c r="D293" i="209"/>
  <c r="U292" i="209"/>
  <c r="K292" i="209"/>
  <c r="S292" i="209" s="1"/>
  <c r="D292" i="209"/>
  <c r="U291" i="209"/>
  <c r="K291" i="209"/>
  <c r="S291" i="209" s="1"/>
  <c r="D291" i="209"/>
  <c r="U290" i="209"/>
  <c r="K290" i="209"/>
  <c r="S290" i="209" s="1"/>
  <c r="D290" i="209"/>
  <c r="K289" i="209"/>
  <c r="D289" i="209"/>
  <c r="U288" i="209"/>
  <c r="D288" i="209"/>
  <c r="U287" i="209"/>
  <c r="D287" i="209"/>
  <c r="U286" i="209"/>
  <c r="S286" i="209"/>
  <c r="K286" i="209"/>
  <c r="D286" i="209"/>
  <c r="D285" i="209"/>
  <c r="U284" i="209"/>
  <c r="S284" i="209"/>
  <c r="K284" i="209"/>
  <c r="D284" i="209"/>
  <c r="U283" i="209"/>
  <c r="K283" i="209"/>
  <c r="S283" i="209" s="1"/>
  <c r="D283" i="209"/>
  <c r="U282" i="209"/>
  <c r="K282" i="209"/>
  <c r="S282" i="209" s="1"/>
  <c r="D282" i="209"/>
  <c r="D281" i="209"/>
  <c r="D280" i="209"/>
  <c r="D279" i="209"/>
  <c r="U278" i="209"/>
  <c r="K278" i="209"/>
  <c r="S278" i="209" s="1"/>
  <c r="D278" i="209"/>
  <c r="D277" i="209"/>
  <c r="U276" i="209"/>
  <c r="K276" i="209"/>
  <c r="S276" i="209" s="1"/>
  <c r="D276" i="209"/>
  <c r="S275" i="209"/>
  <c r="K275" i="209"/>
  <c r="D275" i="209"/>
  <c r="U274" i="209"/>
  <c r="S274" i="209"/>
  <c r="K274" i="209"/>
  <c r="D274" i="209"/>
  <c r="D273" i="209"/>
  <c r="D272" i="209"/>
  <c r="D271" i="209"/>
  <c r="U270" i="209"/>
  <c r="K270" i="209"/>
  <c r="S270" i="209" s="1"/>
  <c r="D270" i="209"/>
  <c r="D269" i="209"/>
  <c r="U268" i="209"/>
  <c r="K268" i="209"/>
  <c r="S268" i="209" s="1"/>
  <c r="D268" i="209"/>
  <c r="U267" i="209"/>
  <c r="K267" i="209"/>
  <c r="S267" i="209" s="1"/>
  <c r="D267" i="209"/>
  <c r="U266" i="209"/>
  <c r="K266" i="209"/>
  <c r="S266" i="209" s="1"/>
  <c r="D266" i="209"/>
  <c r="D265" i="209"/>
  <c r="K264" i="209"/>
  <c r="D264" i="209"/>
  <c r="U263" i="209"/>
  <c r="D263" i="209"/>
  <c r="U262" i="209"/>
  <c r="K262" i="209"/>
  <c r="S262" i="209" s="1"/>
  <c r="D262" i="209"/>
  <c r="D261" i="209"/>
  <c r="U260" i="209"/>
  <c r="K260" i="209"/>
  <c r="S260" i="209" s="1"/>
  <c r="D260" i="209"/>
  <c r="U259" i="209"/>
  <c r="K259" i="209"/>
  <c r="S259" i="209" s="1"/>
  <c r="D259" i="209"/>
  <c r="U258" i="209"/>
  <c r="K258" i="209"/>
  <c r="S258" i="209" s="1"/>
  <c r="D258" i="209"/>
  <c r="D257" i="209"/>
  <c r="D256" i="209"/>
  <c r="U255" i="209"/>
  <c r="D255" i="209"/>
  <c r="U254" i="209"/>
  <c r="S254" i="209"/>
  <c r="K254" i="209"/>
  <c r="D254" i="209"/>
  <c r="D253" i="209"/>
  <c r="U252" i="209"/>
  <c r="K252" i="209"/>
  <c r="S252" i="209" s="1"/>
  <c r="D252" i="209"/>
  <c r="U251" i="209"/>
  <c r="K251" i="209"/>
  <c r="S251" i="209" s="1"/>
  <c r="D251" i="209"/>
  <c r="U250" i="209"/>
  <c r="K250" i="209"/>
  <c r="S250" i="209" s="1"/>
  <c r="D250" i="209"/>
  <c r="D249" i="209"/>
  <c r="S248" i="209"/>
  <c r="D248" i="209"/>
  <c r="U247" i="209"/>
  <c r="D247" i="209"/>
  <c r="U246" i="209"/>
  <c r="K246" i="209"/>
  <c r="S246" i="209" s="1"/>
  <c r="D246" i="209"/>
  <c r="D245" i="209"/>
  <c r="U244" i="209"/>
  <c r="K244" i="209"/>
  <c r="S244" i="209" s="1"/>
  <c r="D244" i="209"/>
  <c r="U243" i="209"/>
  <c r="S243" i="209"/>
  <c r="K243" i="209"/>
  <c r="D243" i="209"/>
  <c r="U242" i="209"/>
  <c r="S242" i="209"/>
  <c r="K242" i="209"/>
  <c r="D242" i="209"/>
  <c r="K241" i="209"/>
  <c r="D241" i="209"/>
  <c r="D240" i="209"/>
  <c r="U239" i="209"/>
  <c r="D239" i="209"/>
  <c r="U238" i="209"/>
  <c r="S238" i="209"/>
  <c r="K238" i="209"/>
  <c r="D238" i="209"/>
  <c r="D237" i="209"/>
  <c r="U236" i="209"/>
  <c r="K236" i="209"/>
  <c r="S236" i="209" s="1"/>
  <c r="D236" i="209"/>
  <c r="U235" i="209"/>
  <c r="S235" i="209"/>
  <c r="K235" i="209"/>
  <c r="D235" i="209"/>
  <c r="U234" i="209"/>
  <c r="K234" i="209"/>
  <c r="S234" i="209" s="1"/>
  <c r="D234" i="209"/>
  <c r="D233" i="209"/>
  <c r="U232" i="209"/>
  <c r="D232" i="209"/>
  <c r="U231" i="209"/>
  <c r="S231" i="209"/>
  <c r="D231" i="209"/>
  <c r="U230" i="209"/>
  <c r="K230" i="209"/>
  <c r="S230" i="209" s="1"/>
  <c r="D230" i="209"/>
  <c r="D229" i="209"/>
  <c r="U228" i="209"/>
  <c r="K228" i="209"/>
  <c r="S228" i="209" s="1"/>
  <c r="D228" i="209"/>
  <c r="U227" i="209"/>
  <c r="K227" i="209"/>
  <c r="S227" i="209" s="1"/>
  <c r="D227" i="209"/>
  <c r="U226" i="209"/>
  <c r="K226" i="209"/>
  <c r="S226" i="209" s="1"/>
  <c r="D226" i="209"/>
  <c r="D225" i="209"/>
  <c r="K224" i="209"/>
  <c r="S224" i="209" s="1"/>
  <c r="D224" i="209"/>
  <c r="U223" i="209"/>
  <c r="K223" i="209"/>
  <c r="S223" i="209" s="1"/>
  <c r="D223" i="209"/>
  <c r="U222" i="209"/>
  <c r="S222" i="209"/>
  <c r="K222" i="209"/>
  <c r="D222" i="209"/>
  <c r="D221" i="209"/>
  <c r="U220" i="209"/>
  <c r="S220" i="209"/>
  <c r="K220" i="209"/>
  <c r="D220" i="209"/>
  <c r="U219" i="209"/>
  <c r="S219" i="209"/>
  <c r="K219" i="209"/>
  <c r="D219" i="209"/>
  <c r="U218" i="209"/>
  <c r="K218" i="209"/>
  <c r="S218" i="209" s="1"/>
  <c r="D218" i="209"/>
  <c r="K217" i="209"/>
  <c r="S217" i="209" s="1"/>
  <c r="D217" i="209"/>
  <c r="S216" i="209"/>
  <c r="D216" i="209"/>
  <c r="K215" i="209"/>
  <c r="S215" i="209" s="1"/>
  <c r="D215" i="209"/>
  <c r="U214" i="209"/>
  <c r="K214" i="209"/>
  <c r="S214" i="209" s="1"/>
  <c r="D214" i="209"/>
  <c r="D213" i="209"/>
  <c r="U212" i="209"/>
  <c r="K212" i="209"/>
  <c r="S212" i="209" s="1"/>
  <c r="D212" i="209"/>
  <c r="U211" i="209"/>
  <c r="S211" i="209"/>
  <c r="K211" i="209"/>
  <c r="D211" i="209"/>
  <c r="U210" i="209"/>
  <c r="S210" i="209"/>
  <c r="K210" i="209"/>
  <c r="D210" i="209"/>
  <c r="D209" i="209"/>
  <c r="D208" i="209"/>
  <c r="U207" i="209"/>
  <c r="S207" i="209"/>
  <c r="D207" i="209"/>
  <c r="U206" i="209"/>
  <c r="K206" i="209"/>
  <c r="S206" i="209" s="1"/>
  <c r="D206" i="209"/>
  <c r="D205" i="209"/>
  <c r="U204" i="209"/>
  <c r="K204" i="209"/>
  <c r="S204" i="209" s="1"/>
  <c r="D204" i="209"/>
  <c r="U203" i="209"/>
  <c r="K203" i="209"/>
  <c r="S203" i="209" s="1"/>
  <c r="D203" i="209"/>
  <c r="U202" i="209"/>
  <c r="K202" i="209"/>
  <c r="S202" i="209" s="1"/>
  <c r="D202" i="209"/>
  <c r="D201" i="209"/>
  <c r="K200" i="209"/>
  <c r="D200" i="209"/>
  <c r="U199" i="209"/>
  <c r="S199" i="209"/>
  <c r="K199" i="209"/>
  <c r="D199" i="209"/>
  <c r="U198" i="209"/>
  <c r="K198" i="209"/>
  <c r="S198" i="209" s="1"/>
  <c r="D198" i="209"/>
  <c r="D197" i="209"/>
  <c r="U196" i="209"/>
  <c r="S196" i="209"/>
  <c r="K196" i="209"/>
  <c r="D196" i="209"/>
  <c r="U195" i="209"/>
  <c r="K195" i="209"/>
  <c r="S195" i="209" s="1"/>
  <c r="D195" i="209"/>
  <c r="U194" i="209"/>
  <c r="S194" i="209"/>
  <c r="K194" i="209"/>
  <c r="D194" i="209"/>
  <c r="D193" i="209"/>
  <c r="D192" i="209"/>
  <c r="U191" i="209"/>
  <c r="S191" i="209"/>
  <c r="K191" i="209"/>
  <c r="D191" i="209"/>
  <c r="K190" i="209"/>
  <c r="S190" i="209" s="1"/>
  <c r="D190" i="209"/>
  <c r="D189" i="209"/>
  <c r="U188" i="209"/>
  <c r="K188" i="209"/>
  <c r="S188" i="209" s="1"/>
  <c r="D188" i="209"/>
  <c r="U187" i="209"/>
  <c r="S187" i="209"/>
  <c r="K187" i="209"/>
  <c r="D187" i="209"/>
  <c r="U186" i="209"/>
  <c r="K186" i="209"/>
  <c r="S186" i="209" s="1"/>
  <c r="D186" i="209"/>
  <c r="D185" i="209"/>
  <c r="AD184" i="209"/>
  <c r="AD185" i="209" s="1"/>
  <c r="AD186" i="209" s="1"/>
  <c r="AD187" i="209" s="1"/>
  <c r="AD188" i="209" s="1"/>
  <c r="AD189" i="209" s="1"/>
  <c r="AD190" i="209" s="1"/>
  <c r="AD191" i="209" s="1"/>
  <c r="AD192" i="209" s="1"/>
  <c r="AD193" i="209" s="1"/>
  <c r="AD194" i="209" s="1"/>
  <c r="AD195" i="209" s="1"/>
  <c r="AD196" i="209" s="1"/>
  <c r="AD197" i="209" s="1"/>
  <c r="AD198" i="209" s="1"/>
  <c r="AD199" i="209" s="1"/>
  <c r="AD200" i="209" s="1"/>
  <c r="AD201" i="209" s="1"/>
  <c r="AD202" i="209" s="1"/>
  <c r="AD203" i="209" s="1"/>
  <c r="AD204" i="209" s="1"/>
  <c r="AD205" i="209" s="1"/>
  <c r="AD206" i="209" s="1"/>
  <c r="AD207" i="209" s="1"/>
  <c r="AD208" i="209" s="1"/>
  <c r="AD209" i="209" s="1"/>
  <c r="AD210" i="209" s="1"/>
  <c r="AD211" i="209" s="1"/>
  <c r="AD212" i="209" s="1"/>
  <c r="AD213" i="209" s="1"/>
  <c r="AD214" i="209" s="1"/>
  <c r="AD215" i="209" s="1"/>
  <c r="AD216" i="209" s="1"/>
  <c r="AD217" i="209" s="1"/>
  <c r="AD218" i="209" s="1"/>
  <c r="AD219" i="209" s="1"/>
  <c r="AD220" i="209" s="1"/>
  <c r="AD221" i="209" s="1"/>
  <c r="AD222" i="209" s="1"/>
  <c r="AD223" i="209" s="1"/>
  <c r="AD224" i="209" s="1"/>
  <c r="AD225" i="209" s="1"/>
  <c r="AD226" i="209" s="1"/>
  <c r="AD227" i="209" s="1"/>
  <c r="AD228" i="209" s="1"/>
  <c r="AD229" i="209" s="1"/>
  <c r="AD230" i="209" s="1"/>
  <c r="AD231" i="209" s="1"/>
  <c r="AD232" i="209" s="1"/>
  <c r="AD233" i="209" s="1"/>
  <c r="AD234" i="209" s="1"/>
  <c r="AD235" i="209" s="1"/>
  <c r="AD236" i="209" s="1"/>
  <c r="AD237" i="209" s="1"/>
  <c r="AD238" i="209" s="1"/>
  <c r="AD239" i="209" s="1"/>
  <c r="AD240" i="209" s="1"/>
  <c r="AD241" i="209" s="1"/>
  <c r="AD242" i="209" s="1"/>
  <c r="AD243" i="209" s="1"/>
  <c r="AD244" i="209" s="1"/>
  <c r="AD245" i="209" s="1"/>
  <c r="AD246" i="209" s="1"/>
  <c r="AD247" i="209" s="1"/>
  <c r="AD248" i="209" s="1"/>
  <c r="AD249" i="209" s="1"/>
  <c r="AD250" i="209" s="1"/>
  <c r="AD251" i="209" s="1"/>
  <c r="AD252" i="209" s="1"/>
  <c r="AD253" i="209" s="1"/>
  <c r="AD254" i="209" s="1"/>
  <c r="AD255" i="209" s="1"/>
  <c r="AD256" i="209" s="1"/>
  <c r="AD257" i="209" s="1"/>
  <c r="AD258" i="209" s="1"/>
  <c r="AD259" i="209" s="1"/>
  <c r="AD260" i="209" s="1"/>
  <c r="AD261" i="209" s="1"/>
  <c r="AD262" i="209" s="1"/>
  <c r="AD263" i="209" s="1"/>
  <c r="AD264" i="209" s="1"/>
  <c r="AD265" i="209" s="1"/>
  <c r="AD266" i="209" s="1"/>
  <c r="AD267" i="209" s="1"/>
  <c r="AD268" i="209" s="1"/>
  <c r="AD269" i="209" s="1"/>
  <c r="AD270" i="209" s="1"/>
  <c r="AD271" i="209" s="1"/>
  <c r="AD272" i="209" s="1"/>
  <c r="AD273" i="209" s="1"/>
  <c r="AD274" i="209" s="1"/>
  <c r="AD275" i="209" s="1"/>
  <c r="AD276" i="209" s="1"/>
  <c r="AD277" i="209" s="1"/>
  <c r="AD278" i="209" s="1"/>
  <c r="AD279" i="209" s="1"/>
  <c r="AD280" i="209" s="1"/>
  <c r="AD281" i="209" s="1"/>
  <c r="AD282" i="209" s="1"/>
  <c r="AD283" i="209" s="1"/>
  <c r="AD284" i="209" s="1"/>
  <c r="AD285" i="209" s="1"/>
  <c r="AD286" i="209" s="1"/>
  <c r="AD287" i="209" s="1"/>
  <c r="AD288" i="209" s="1"/>
  <c r="AD289" i="209" s="1"/>
  <c r="AD290" i="209" s="1"/>
  <c r="AD291" i="209" s="1"/>
  <c r="AD292" i="209" s="1"/>
  <c r="AD293" i="209" s="1"/>
  <c r="AD294" i="209" s="1"/>
  <c r="AD295" i="209" s="1"/>
  <c r="AD296" i="209" s="1"/>
  <c r="AD297" i="209" s="1"/>
  <c r="AD298" i="209" s="1"/>
  <c r="AD299" i="209" s="1"/>
  <c r="AD300" i="209" s="1"/>
  <c r="AD301" i="209" s="1"/>
  <c r="AD302" i="209" s="1"/>
  <c r="AD303" i="209" s="1"/>
  <c r="AD304" i="209" s="1"/>
  <c r="AD305" i="209" s="1"/>
  <c r="AD306" i="209" s="1"/>
  <c r="AD307" i="209" s="1"/>
  <c r="AD308" i="209" s="1"/>
  <c r="AD309" i="209" s="1"/>
  <c r="AD310" i="209" s="1"/>
  <c r="AD311" i="209" s="1"/>
  <c r="AD312" i="209" s="1"/>
  <c r="AD313" i="209" s="1"/>
  <c r="AD314" i="209" s="1"/>
  <c r="AD315" i="209" s="1"/>
  <c r="AD316" i="209" s="1"/>
  <c r="AD317" i="209" s="1"/>
  <c r="AD318" i="209" s="1"/>
  <c r="AD319" i="209" s="1"/>
  <c r="AD320" i="209" s="1"/>
  <c r="AD321" i="209" s="1"/>
  <c r="AD322" i="209" s="1"/>
  <c r="AD323" i="209" s="1"/>
  <c r="AD324" i="209" s="1"/>
  <c r="AD325" i="209" s="1"/>
  <c r="AD326" i="209" s="1"/>
  <c r="AD327" i="209" s="1"/>
  <c r="AD328" i="209" s="1"/>
  <c r="AD329" i="209" s="1"/>
  <c r="AD330" i="209" s="1"/>
  <c r="AD331" i="209" s="1"/>
  <c r="AD332" i="209" s="1"/>
  <c r="AD333" i="209" s="1"/>
  <c r="AD334" i="209" s="1"/>
  <c r="AD335" i="209" s="1"/>
  <c r="AD336" i="209" s="1"/>
  <c r="AD337" i="209" s="1"/>
  <c r="AD338" i="209" s="1"/>
  <c r="AD339" i="209" s="1"/>
  <c r="AD340" i="209" s="1"/>
  <c r="AD341" i="209" s="1"/>
  <c r="AD342" i="209" s="1"/>
  <c r="AD343" i="209" s="1"/>
  <c r="AD344" i="209" s="1"/>
  <c r="AD345" i="209" s="1"/>
  <c r="AD346" i="209" s="1"/>
  <c r="AD347" i="209" s="1"/>
  <c r="AD348" i="209" s="1"/>
  <c r="AD349" i="209" s="1"/>
  <c r="AD350" i="209" s="1"/>
  <c r="AD351" i="209" s="1"/>
  <c r="AD352" i="209" s="1"/>
  <c r="AD353" i="209" s="1"/>
  <c r="AD354" i="209" s="1"/>
  <c r="AD355" i="209" s="1"/>
  <c r="AD356" i="209" s="1"/>
  <c r="AD358" i="209" s="1"/>
  <c r="AD359" i="209" s="1"/>
  <c r="AD360" i="209" s="1"/>
  <c r="AD361" i="209" s="1"/>
  <c r="AD362" i="209" s="1"/>
  <c r="AD363" i="209" s="1"/>
  <c r="AD364" i="209" s="1"/>
  <c r="AD365" i="209" s="1"/>
  <c r="AD366" i="209" s="1"/>
  <c r="AD367" i="209" s="1"/>
  <c r="AD368" i="209" s="1"/>
  <c r="AD369" i="209" s="1"/>
  <c r="AD370" i="209" s="1"/>
  <c r="AD371" i="209" s="1"/>
  <c r="AD372" i="209" s="1"/>
  <c r="AD373" i="209" s="1"/>
  <c r="AD374" i="209" s="1"/>
  <c r="K184" i="209"/>
  <c r="S184" i="209" s="1"/>
  <c r="D184" i="209"/>
  <c r="S183" i="209"/>
  <c r="K183" i="209"/>
  <c r="D183" i="209"/>
  <c r="U182" i="209"/>
  <c r="K182" i="209"/>
  <c r="S182" i="209" s="1"/>
  <c r="D182" i="209"/>
  <c r="D181" i="209"/>
  <c r="U180" i="209"/>
  <c r="S180" i="209"/>
  <c r="K180" i="209"/>
  <c r="D180" i="209"/>
  <c r="U179" i="209"/>
  <c r="S179" i="209"/>
  <c r="K179" i="209"/>
  <c r="D179" i="209"/>
  <c r="U178" i="209"/>
  <c r="S178" i="209"/>
  <c r="K178" i="209"/>
  <c r="D178" i="209"/>
  <c r="D177" i="209"/>
  <c r="K176" i="209"/>
  <c r="D176" i="209"/>
  <c r="U175" i="209"/>
  <c r="K175" i="209"/>
  <c r="S175" i="209" s="1"/>
  <c r="D175" i="209"/>
  <c r="U174" i="209"/>
  <c r="K174" i="209"/>
  <c r="S174" i="209" s="1"/>
  <c r="D174" i="209"/>
  <c r="D173" i="209"/>
  <c r="U172" i="209"/>
  <c r="K172" i="209"/>
  <c r="S172" i="209" s="1"/>
  <c r="D172" i="209"/>
  <c r="U171" i="209"/>
  <c r="K171" i="209"/>
  <c r="S171" i="209" s="1"/>
  <c r="D171" i="209"/>
  <c r="U170" i="209"/>
  <c r="K170" i="209"/>
  <c r="S170" i="209" s="1"/>
  <c r="D170" i="209"/>
  <c r="D169" i="209"/>
  <c r="U168" i="209"/>
  <c r="D168" i="209"/>
  <c r="U167" i="209"/>
  <c r="D167" i="209"/>
  <c r="U166" i="209"/>
  <c r="K166" i="209"/>
  <c r="S166" i="209" s="1"/>
  <c r="D166" i="209"/>
  <c r="D165" i="209"/>
  <c r="U164" i="209"/>
  <c r="S164" i="209"/>
  <c r="K164" i="209"/>
  <c r="D164" i="209"/>
  <c r="U163" i="209"/>
  <c r="S163" i="209"/>
  <c r="K163" i="209"/>
  <c r="D163" i="209"/>
  <c r="U162" i="209"/>
  <c r="K162" i="209"/>
  <c r="S162" i="209" s="1"/>
  <c r="D162" i="209"/>
  <c r="K161" i="209"/>
  <c r="D161" i="209"/>
  <c r="K160" i="209"/>
  <c r="D160" i="209"/>
  <c r="K159" i="209"/>
  <c r="D159" i="209"/>
  <c r="U158" i="209"/>
  <c r="K158" i="209"/>
  <c r="S158" i="209" s="1"/>
  <c r="D158" i="209"/>
  <c r="D157" i="209"/>
  <c r="U156" i="209"/>
  <c r="S156" i="209"/>
  <c r="K156" i="209"/>
  <c r="D156" i="209"/>
  <c r="U155" i="209"/>
  <c r="S155" i="209"/>
  <c r="K155" i="209"/>
  <c r="D155" i="209"/>
  <c r="U154" i="209"/>
  <c r="K154" i="209"/>
  <c r="S154" i="209" s="1"/>
  <c r="D154" i="209"/>
  <c r="D153" i="209"/>
  <c r="U152" i="209"/>
  <c r="D152" i="209"/>
  <c r="K151" i="209"/>
  <c r="S151" i="209" s="1"/>
  <c r="D151" i="209"/>
  <c r="U150" i="209"/>
  <c r="S150" i="209"/>
  <c r="K150" i="209"/>
  <c r="D150" i="209"/>
  <c r="D149" i="209"/>
  <c r="U148" i="209"/>
  <c r="K148" i="209"/>
  <c r="S148" i="209" s="1"/>
  <c r="D148" i="209"/>
  <c r="U147" i="209"/>
  <c r="K147" i="209"/>
  <c r="S147" i="209" s="1"/>
  <c r="D147" i="209"/>
  <c r="U146" i="209"/>
  <c r="S146" i="209"/>
  <c r="K146" i="209"/>
  <c r="D146" i="209"/>
  <c r="K145" i="209"/>
  <c r="S145" i="209" s="1"/>
  <c r="D145" i="209"/>
  <c r="S144" i="209"/>
  <c r="D144" i="209"/>
  <c r="U143" i="209"/>
  <c r="K143" i="209"/>
  <c r="S143" i="209" s="1"/>
  <c r="D143" i="209"/>
  <c r="U142" i="209"/>
  <c r="K142" i="209"/>
  <c r="S142" i="209" s="1"/>
  <c r="D142" i="209"/>
  <c r="D141" i="209"/>
  <c r="U140" i="209"/>
  <c r="K140" i="209"/>
  <c r="S140" i="209" s="1"/>
  <c r="D140" i="209"/>
  <c r="U139" i="209"/>
  <c r="K139" i="209"/>
  <c r="S139" i="209" s="1"/>
  <c r="D139" i="209"/>
  <c r="U138" i="209"/>
  <c r="S138" i="209"/>
  <c r="K138" i="209"/>
  <c r="D138" i="209"/>
  <c r="D137" i="209"/>
  <c r="D136" i="209"/>
  <c r="S135" i="209"/>
  <c r="K135" i="209"/>
  <c r="D135" i="209"/>
  <c r="U134" i="209"/>
  <c r="S134" i="209"/>
  <c r="K134" i="209"/>
  <c r="D134" i="209"/>
  <c r="D133" i="209"/>
  <c r="U132" i="209"/>
  <c r="K132" i="209"/>
  <c r="S132" i="209" s="1"/>
  <c r="D132" i="209"/>
  <c r="U131" i="209"/>
  <c r="K131" i="209"/>
  <c r="S131" i="209" s="1"/>
  <c r="D131" i="209"/>
  <c r="U130" i="209"/>
  <c r="K130" i="209"/>
  <c r="S130" i="209" s="1"/>
  <c r="D130" i="209"/>
  <c r="D129" i="209"/>
  <c r="U128" i="209"/>
  <c r="D128" i="209"/>
  <c r="K127" i="209"/>
  <c r="D127" i="209"/>
  <c r="U126" i="209"/>
  <c r="S126" i="209"/>
  <c r="K126" i="209"/>
  <c r="D126" i="209"/>
  <c r="D125" i="209"/>
  <c r="U124" i="209"/>
  <c r="K124" i="209"/>
  <c r="S124" i="209" s="1"/>
  <c r="D124" i="209"/>
  <c r="U123" i="209"/>
  <c r="S123" i="209"/>
  <c r="K123" i="209"/>
  <c r="D123" i="209"/>
  <c r="U122" i="209"/>
  <c r="K122" i="209"/>
  <c r="S122" i="209" s="1"/>
  <c r="D122" i="209"/>
  <c r="AD121" i="209"/>
  <c r="AD122" i="209" s="1"/>
  <c r="AD123" i="209" s="1"/>
  <c r="AD124" i="209" s="1"/>
  <c r="AD125" i="209" s="1"/>
  <c r="AD126" i="209" s="1"/>
  <c r="AD127" i="209" s="1"/>
  <c r="AD128" i="209" s="1"/>
  <c r="AD129" i="209" s="1"/>
  <c r="AD130" i="209" s="1"/>
  <c r="AD131" i="209" s="1"/>
  <c r="AD132" i="209" s="1"/>
  <c r="AD133" i="209" s="1"/>
  <c r="AD134" i="209" s="1"/>
  <c r="AD135" i="209" s="1"/>
  <c r="AD136" i="209" s="1"/>
  <c r="AD138" i="209" s="1"/>
  <c r="AD139" i="209" s="1"/>
  <c r="AD140" i="209" s="1"/>
  <c r="AD141" i="209" s="1"/>
  <c r="AD142" i="209" s="1"/>
  <c r="AD143" i="209" s="1"/>
  <c r="AD144" i="209" s="1"/>
  <c r="AD145" i="209" s="1"/>
  <c r="AD146" i="209" s="1"/>
  <c r="AD147" i="209" s="1"/>
  <c r="AD148" i="209" s="1"/>
  <c r="AD149" i="209" s="1"/>
  <c r="AD150" i="209" s="1"/>
  <c r="AD151" i="209" s="1"/>
  <c r="AD152" i="209" s="1"/>
  <c r="AD153" i="209" s="1"/>
  <c r="AD154" i="209" s="1"/>
  <c r="AD155" i="209" s="1"/>
  <c r="AD156" i="209" s="1"/>
  <c r="AD157" i="209" s="1"/>
  <c r="AD158" i="209" s="1"/>
  <c r="AD159" i="209" s="1"/>
  <c r="AD160" i="209" s="1"/>
  <c r="AD161" i="209" s="1"/>
  <c r="AD162" i="209" s="1"/>
  <c r="AD163" i="209" s="1"/>
  <c r="AD164" i="209" s="1"/>
  <c r="AD165" i="209" s="1"/>
  <c r="AD166" i="209" s="1"/>
  <c r="AD167" i="209" s="1"/>
  <c r="AD168" i="209" s="1"/>
  <c r="AD169" i="209" s="1"/>
  <c r="AD170" i="209" s="1"/>
  <c r="AD171" i="209" s="1"/>
  <c r="AD172" i="209" s="1"/>
  <c r="AD173" i="209" s="1"/>
  <c r="AD174" i="209" s="1"/>
  <c r="AD175" i="209" s="1"/>
  <c r="AD176" i="209" s="1"/>
  <c r="AD177" i="209" s="1"/>
  <c r="AD178" i="209" s="1"/>
  <c r="AD180" i="209" s="1"/>
  <c r="AD181" i="209" s="1"/>
  <c r="AD182" i="209" s="1"/>
  <c r="AD183" i="209" s="1"/>
  <c r="Y121" i="209"/>
  <c r="Y122" i="209" s="1"/>
  <c r="Y123" i="209" s="1"/>
  <c r="Y124" i="209" s="1"/>
  <c r="Y125" i="209" s="1"/>
  <c r="Y126" i="209" s="1"/>
  <c r="Y127" i="209" s="1"/>
  <c r="Y128" i="209" s="1"/>
  <c r="Y129" i="209" s="1"/>
  <c r="Y130" i="209" s="1"/>
  <c r="Y131" i="209" s="1"/>
  <c r="Y132" i="209" s="1"/>
  <c r="Y133" i="209" s="1"/>
  <c r="Y134" i="209" s="1"/>
  <c r="Y135" i="209" s="1"/>
  <c r="Y136" i="209" s="1"/>
  <c r="Y138" i="209" s="1"/>
  <c r="Y139" i="209" s="1"/>
  <c r="Y140" i="209" s="1"/>
  <c r="Y141" i="209" s="1"/>
  <c r="Y142" i="209" s="1"/>
  <c r="Y143" i="209" s="1"/>
  <c r="Y144" i="209" s="1"/>
  <c r="Y145" i="209" s="1"/>
  <c r="Y146" i="209" s="1"/>
  <c r="Y147" i="209" s="1"/>
  <c r="Y148" i="209" s="1"/>
  <c r="Y149" i="209" s="1"/>
  <c r="Y150" i="209" s="1"/>
  <c r="Y151" i="209" s="1"/>
  <c r="Y152" i="209" s="1"/>
  <c r="Y153" i="209" s="1"/>
  <c r="Y154" i="209" s="1"/>
  <c r="Y155" i="209" s="1"/>
  <c r="Y156" i="209" s="1"/>
  <c r="Y157" i="209" s="1"/>
  <c r="Y158" i="209" s="1"/>
  <c r="Y159" i="209" s="1"/>
  <c r="Y160" i="209" s="1"/>
  <c r="Y161" i="209" s="1"/>
  <c r="Y162" i="209" s="1"/>
  <c r="Y163" i="209" s="1"/>
  <c r="Y164" i="209" s="1"/>
  <c r="Y165" i="209" s="1"/>
  <c r="Y166" i="209" s="1"/>
  <c r="Y167" i="209" s="1"/>
  <c r="Y168" i="209" s="1"/>
  <c r="Y169" i="209" s="1"/>
  <c r="Y170" i="209" s="1"/>
  <c r="Y171" i="209" s="1"/>
  <c r="Y172" i="209" s="1"/>
  <c r="Y173" i="209" s="1"/>
  <c r="Y174" i="209" s="1"/>
  <c r="Y175" i="209" s="1"/>
  <c r="Y176" i="209" s="1"/>
  <c r="Y177" i="209" s="1"/>
  <c r="Y178" i="209" s="1"/>
  <c r="Y180" i="209" s="1"/>
  <c r="Y181" i="209" s="1"/>
  <c r="Y182" i="209" s="1"/>
  <c r="Y183" i="209" s="1"/>
  <c r="Y184" i="209" s="1"/>
  <c r="Y185" i="209" s="1"/>
  <c r="Y186" i="209" s="1"/>
  <c r="Y187" i="209" s="1"/>
  <c r="Y188" i="209" s="1"/>
  <c r="Y189" i="209" s="1"/>
  <c r="Y190" i="209" s="1"/>
  <c r="Y191" i="209" s="1"/>
  <c r="Y192" i="209" s="1"/>
  <c r="Y193" i="209" s="1"/>
  <c r="Y194" i="209" s="1"/>
  <c r="Y195" i="209" s="1"/>
  <c r="Y196" i="209" s="1"/>
  <c r="Y197" i="209" s="1"/>
  <c r="Y198" i="209" s="1"/>
  <c r="Y199" i="209" s="1"/>
  <c r="Y200" i="209" s="1"/>
  <c r="Y201" i="209" s="1"/>
  <c r="Y202" i="209" s="1"/>
  <c r="Y203" i="209" s="1"/>
  <c r="Y204" i="209" s="1"/>
  <c r="Y205" i="209" s="1"/>
  <c r="Y206" i="209" s="1"/>
  <c r="Y207" i="209" s="1"/>
  <c r="Y208" i="209" s="1"/>
  <c r="Y209" i="209" s="1"/>
  <c r="Y210" i="209" s="1"/>
  <c r="Y211" i="209" s="1"/>
  <c r="Y212" i="209" s="1"/>
  <c r="Y213" i="209" s="1"/>
  <c r="Y214" i="209" s="1"/>
  <c r="Y215" i="209" s="1"/>
  <c r="Y216" i="209" s="1"/>
  <c r="Y217" i="209" s="1"/>
  <c r="Y218" i="209" s="1"/>
  <c r="Y219" i="209" s="1"/>
  <c r="Y220" i="209" s="1"/>
  <c r="Y221" i="209" s="1"/>
  <c r="Y222" i="209" s="1"/>
  <c r="Y223" i="209" s="1"/>
  <c r="Y224" i="209" s="1"/>
  <c r="Y225" i="209" s="1"/>
  <c r="Y226" i="209" s="1"/>
  <c r="Y227" i="209" s="1"/>
  <c r="Y228" i="209" s="1"/>
  <c r="Y229" i="209" s="1"/>
  <c r="Y230" i="209" s="1"/>
  <c r="Y231" i="209" s="1"/>
  <c r="Y232" i="209" s="1"/>
  <c r="Y233" i="209" s="1"/>
  <c r="Y234" i="209" s="1"/>
  <c r="Y235" i="209" s="1"/>
  <c r="Y236" i="209" s="1"/>
  <c r="Y237" i="209" s="1"/>
  <c r="Y238" i="209" s="1"/>
  <c r="Y239" i="209" s="1"/>
  <c r="Y240" i="209" s="1"/>
  <c r="Y241" i="209" s="1"/>
  <c r="Y242" i="209" s="1"/>
  <c r="Y243" i="209" s="1"/>
  <c r="Y244" i="209" s="1"/>
  <c r="Y245" i="209" s="1"/>
  <c r="Y246" i="209" s="1"/>
  <c r="Y247" i="209" s="1"/>
  <c r="Y248" i="209" s="1"/>
  <c r="Y249" i="209" s="1"/>
  <c r="Y250" i="209" s="1"/>
  <c r="Y251" i="209" s="1"/>
  <c r="Y252" i="209" s="1"/>
  <c r="Y253" i="209" s="1"/>
  <c r="Y254" i="209" s="1"/>
  <c r="Y255" i="209" s="1"/>
  <c r="Y256" i="209" s="1"/>
  <c r="Y257" i="209" s="1"/>
  <c r="Y258" i="209" s="1"/>
  <c r="Y259" i="209" s="1"/>
  <c r="Y260" i="209" s="1"/>
  <c r="Y261" i="209" s="1"/>
  <c r="Y262" i="209" s="1"/>
  <c r="Y263" i="209" s="1"/>
  <c r="Y264" i="209" s="1"/>
  <c r="Y265" i="209" s="1"/>
  <c r="Y266" i="209" s="1"/>
  <c r="Y267" i="209" s="1"/>
  <c r="Y268" i="209" s="1"/>
  <c r="Y269" i="209" s="1"/>
  <c r="Y270" i="209" s="1"/>
  <c r="Y271" i="209" s="1"/>
  <c r="Y272" i="209" s="1"/>
  <c r="Y273" i="209" s="1"/>
  <c r="Y274" i="209" s="1"/>
  <c r="Y275" i="209" s="1"/>
  <c r="Y276" i="209" s="1"/>
  <c r="Y277" i="209" s="1"/>
  <c r="Y278" i="209" s="1"/>
  <c r="Y279" i="209" s="1"/>
  <c r="Y280" i="209" s="1"/>
  <c r="Y281" i="209" s="1"/>
  <c r="Y282" i="209" s="1"/>
  <c r="Y283" i="209" s="1"/>
  <c r="Y284" i="209" s="1"/>
  <c r="Y285" i="209" s="1"/>
  <c r="Y286" i="209" s="1"/>
  <c r="Y287" i="209" s="1"/>
  <c r="Y288" i="209" s="1"/>
  <c r="Y289" i="209" s="1"/>
  <c r="Y290" i="209" s="1"/>
  <c r="Y291" i="209" s="1"/>
  <c r="Y292" i="209" s="1"/>
  <c r="Y293" i="209" s="1"/>
  <c r="Y294" i="209" s="1"/>
  <c r="Y295" i="209" s="1"/>
  <c r="Y296" i="209" s="1"/>
  <c r="Y297" i="209" s="1"/>
  <c r="Y298" i="209" s="1"/>
  <c r="Y299" i="209" s="1"/>
  <c r="Y300" i="209" s="1"/>
  <c r="Y301" i="209" s="1"/>
  <c r="Y302" i="209" s="1"/>
  <c r="Y303" i="209" s="1"/>
  <c r="Y304" i="209" s="1"/>
  <c r="Y305" i="209" s="1"/>
  <c r="Y306" i="209" s="1"/>
  <c r="Y307" i="209" s="1"/>
  <c r="Y308" i="209" s="1"/>
  <c r="Y309" i="209" s="1"/>
  <c r="Y310" i="209" s="1"/>
  <c r="Y311" i="209" s="1"/>
  <c r="Y312" i="209" s="1"/>
  <c r="Y313" i="209" s="1"/>
  <c r="Y314" i="209" s="1"/>
  <c r="Y315" i="209" s="1"/>
  <c r="Y316" i="209" s="1"/>
  <c r="Y317" i="209" s="1"/>
  <c r="Y318" i="209" s="1"/>
  <c r="Y319" i="209" s="1"/>
  <c r="Y320" i="209" s="1"/>
  <c r="Y321" i="209" s="1"/>
  <c r="Y322" i="209" s="1"/>
  <c r="Y323" i="209" s="1"/>
  <c r="Y324" i="209" s="1"/>
  <c r="Y325" i="209" s="1"/>
  <c r="Y326" i="209" s="1"/>
  <c r="Y327" i="209" s="1"/>
  <c r="Y328" i="209" s="1"/>
  <c r="Y329" i="209" s="1"/>
  <c r="Y330" i="209" s="1"/>
  <c r="Y331" i="209" s="1"/>
  <c r="Y332" i="209" s="1"/>
  <c r="Y333" i="209" s="1"/>
  <c r="Y334" i="209" s="1"/>
  <c r="Y335" i="209" s="1"/>
  <c r="Y336" i="209" s="1"/>
  <c r="Y337" i="209" s="1"/>
  <c r="Y338" i="209" s="1"/>
  <c r="Y339" i="209" s="1"/>
  <c r="Y340" i="209" s="1"/>
  <c r="Y341" i="209" s="1"/>
  <c r="Y342" i="209" s="1"/>
  <c r="Y343" i="209" s="1"/>
  <c r="Y344" i="209" s="1"/>
  <c r="Y345" i="209" s="1"/>
  <c r="Y346" i="209" s="1"/>
  <c r="Y347" i="209" s="1"/>
  <c r="Y348" i="209" s="1"/>
  <c r="Y349" i="209" s="1"/>
  <c r="Y350" i="209" s="1"/>
  <c r="Y351" i="209" s="1"/>
  <c r="Y352" i="209" s="1"/>
  <c r="Y353" i="209" s="1"/>
  <c r="Y354" i="209" s="1"/>
  <c r="Y355" i="209" s="1"/>
  <c r="Y356" i="209" s="1"/>
  <c r="Y358" i="209" s="1"/>
  <c r="Y359" i="209" s="1"/>
  <c r="Y360" i="209" s="1"/>
  <c r="Y361" i="209" s="1"/>
  <c r="Y362" i="209" s="1"/>
  <c r="Y363" i="209" s="1"/>
  <c r="Y364" i="209" s="1"/>
  <c r="Y365" i="209" s="1"/>
  <c r="Y366" i="209" s="1"/>
  <c r="Y367" i="209" s="1"/>
  <c r="Y368" i="209" s="1"/>
  <c r="Y369" i="209" s="1"/>
  <c r="Y370" i="209" s="1"/>
  <c r="Y371" i="209" s="1"/>
  <c r="Y372" i="209" s="1"/>
  <c r="K121" i="209"/>
  <c r="D121" i="209"/>
  <c r="D120" i="209"/>
  <c r="U119" i="209"/>
  <c r="K119" i="209"/>
  <c r="S119" i="209" s="1"/>
  <c r="D119" i="209"/>
  <c r="U118" i="209"/>
  <c r="S118" i="209"/>
  <c r="K118" i="209"/>
  <c r="D118" i="209"/>
  <c r="D117" i="209"/>
  <c r="U116" i="209"/>
  <c r="S116" i="209"/>
  <c r="K116" i="209"/>
  <c r="D116" i="209"/>
  <c r="U115" i="209"/>
  <c r="S115" i="209"/>
  <c r="K115" i="209"/>
  <c r="D115" i="209"/>
  <c r="U114" i="209"/>
  <c r="S114" i="209"/>
  <c r="K114" i="209"/>
  <c r="D114" i="209"/>
  <c r="D113" i="209"/>
  <c r="D112" i="209"/>
  <c r="U111" i="209"/>
  <c r="K111" i="209"/>
  <c r="S111" i="209" s="1"/>
  <c r="D111" i="209"/>
  <c r="U110" i="209"/>
  <c r="S110" i="209"/>
  <c r="K110" i="209"/>
  <c r="D110" i="209"/>
  <c r="D109" i="209"/>
  <c r="U108" i="209"/>
  <c r="S108" i="209"/>
  <c r="K108" i="209"/>
  <c r="D108" i="209"/>
  <c r="U107" i="209"/>
  <c r="K107" i="209"/>
  <c r="S107" i="209" s="1"/>
  <c r="D107" i="209"/>
  <c r="U106" i="209"/>
  <c r="S106" i="209"/>
  <c r="K106" i="209"/>
  <c r="D106" i="209"/>
  <c r="K105" i="209"/>
  <c r="S105" i="209" s="1"/>
  <c r="D105" i="209"/>
  <c r="D104" i="209"/>
  <c r="U103" i="209"/>
  <c r="S103" i="209"/>
  <c r="D103" i="209"/>
  <c r="U102" i="209"/>
  <c r="S102" i="209"/>
  <c r="K102" i="209"/>
  <c r="D102" i="209"/>
  <c r="K101" i="209"/>
  <c r="S101" i="209" s="1"/>
  <c r="D101" i="209"/>
  <c r="U100" i="209"/>
  <c r="S100" i="209"/>
  <c r="K100" i="209"/>
  <c r="D100" i="209"/>
  <c r="U99" i="209"/>
  <c r="S99" i="209"/>
  <c r="K99" i="209"/>
  <c r="D99" i="209"/>
  <c r="U98" i="209"/>
  <c r="K98" i="209"/>
  <c r="S98" i="209" s="1"/>
  <c r="D98" i="209"/>
  <c r="D97" i="209"/>
  <c r="K96" i="209"/>
  <c r="D96" i="209"/>
  <c r="S95" i="209"/>
  <c r="K95" i="209"/>
  <c r="D95" i="209"/>
  <c r="U94" i="209"/>
  <c r="S94" i="209"/>
  <c r="K94" i="209"/>
  <c r="D94" i="209"/>
  <c r="D93" i="209"/>
  <c r="U92" i="209"/>
  <c r="K92" i="209"/>
  <c r="S92" i="209" s="1"/>
  <c r="D92" i="209"/>
  <c r="U91" i="209"/>
  <c r="K91" i="209"/>
  <c r="S91" i="209" s="1"/>
  <c r="D91" i="209"/>
  <c r="U90" i="209"/>
  <c r="K90" i="209"/>
  <c r="S90" i="209" s="1"/>
  <c r="D90" i="209"/>
  <c r="U89" i="209"/>
  <c r="D89" i="209"/>
  <c r="D88" i="209"/>
  <c r="U87" i="209"/>
  <c r="K87" i="209"/>
  <c r="D87" i="209"/>
  <c r="U86" i="209"/>
  <c r="S86" i="209"/>
  <c r="K86" i="209"/>
  <c r="D86" i="209"/>
  <c r="D85" i="209"/>
  <c r="U84" i="209"/>
  <c r="K84" i="209"/>
  <c r="S84" i="209" s="1"/>
  <c r="D84" i="209"/>
  <c r="U83" i="209"/>
  <c r="K83" i="209"/>
  <c r="S83" i="209" s="1"/>
  <c r="D83" i="209"/>
  <c r="U82" i="209"/>
  <c r="S82" i="209"/>
  <c r="K82" i="209"/>
  <c r="D82" i="209"/>
  <c r="D81" i="209"/>
  <c r="U80" i="209"/>
  <c r="D80" i="209"/>
  <c r="U79" i="209"/>
  <c r="K79" i="209"/>
  <c r="S79" i="209" s="1"/>
  <c r="D79" i="209"/>
  <c r="U78" i="209"/>
  <c r="K78" i="209"/>
  <c r="S78" i="209" s="1"/>
  <c r="D78" i="209"/>
  <c r="D77" i="209"/>
  <c r="U76" i="209"/>
  <c r="K76" i="209"/>
  <c r="S76" i="209" s="1"/>
  <c r="D76" i="209"/>
  <c r="U75" i="209"/>
  <c r="K75" i="209"/>
  <c r="S75" i="209" s="1"/>
  <c r="D75" i="209"/>
  <c r="U74" i="209"/>
  <c r="K74" i="209"/>
  <c r="S74" i="209" s="1"/>
  <c r="D74" i="209"/>
  <c r="D73" i="209"/>
  <c r="S72" i="209"/>
  <c r="K72" i="209"/>
  <c r="D72" i="209"/>
  <c r="U71" i="209"/>
  <c r="S71" i="209"/>
  <c r="K71" i="209"/>
  <c r="D71" i="209"/>
  <c r="U70" i="209"/>
  <c r="S70" i="209"/>
  <c r="K70" i="209"/>
  <c r="D70" i="209"/>
  <c r="K69" i="209"/>
  <c r="D69" i="209"/>
  <c r="U68" i="209"/>
  <c r="S68" i="209"/>
  <c r="D68" i="209"/>
  <c r="D67" i="209"/>
  <c r="U66" i="209"/>
  <c r="S66" i="209"/>
  <c r="K66" i="209"/>
  <c r="D66" i="209"/>
  <c r="D65" i="209"/>
  <c r="U64" i="209"/>
  <c r="S64" i="209"/>
  <c r="K64" i="209"/>
  <c r="D64" i="209"/>
  <c r="U63" i="209"/>
  <c r="S63" i="209"/>
  <c r="K63" i="209"/>
  <c r="D63" i="209"/>
  <c r="U62" i="209"/>
  <c r="K62" i="209"/>
  <c r="S62" i="209" s="1"/>
  <c r="D62" i="209"/>
  <c r="U61" i="209"/>
  <c r="K61" i="209"/>
  <c r="S61" i="209" s="1"/>
  <c r="D61" i="209"/>
  <c r="U60" i="209"/>
  <c r="K60" i="209"/>
  <c r="S60" i="209" s="1"/>
  <c r="D60" i="209"/>
  <c r="U59" i="209"/>
  <c r="S59" i="209"/>
  <c r="K59" i="209"/>
  <c r="D59" i="209"/>
  <c r="U58" i="209"/>
  <c r="K58" i="209"/>
  <c r="S58" i="209" s="1"/>
  <c r="D58" i="209"/>
  <c r="U57" i="209"/>
  <c r="D57" i="209"/>
  <c r="U56" i="209"/>
  <c r="K56" i="209"/>
  <c r="S56" i="209" s="1"/>
  <c r="D56" i="209"/>
  <c r="D55" i="209"/>
  <c r="U54" i="209"/>
  <c r="S54" i="209"/>
  <c r="K54" i="209"/>
  <c r="D54" i="209"/>
  <c r="U53" i="209"/>
  <c r="K53" i="209"/>
  <c r="P53" i="209" s="1"/>
  <c r="S53" i="209" s="1"/>
  <c r="D53" i="209"/>
  <c r="U52" i="209"/>
  <c r="K52" i="209"/>
  <c r="S52" i="209" s="1"/>
  <c r="D52" i="209"/>
  <c r="U51" i="209"/>
  <c r="K51" i="209"/>
  <c r="S51" i="209" s="1"/>
  <c r="D51" i="209"/>
  <c r="U50" i="209"/>
  <c r="S50" i="209"/>
  <c r="K50" i="209"/>
  <c r="D50" i="209"/>
  <c r="D49" i="209"/>
  <c r="U48" i="209"/>
  <c r="S48" i="209"/>
  <c r="K48" i="209"/>
  <c r="D48" i="209"/>
  <c r="U47" i="209"/>
  <c r="K47" i="209"/>
  <c r="S47" i="209" s="1"/>
  <c r="D47" i="209"/>
  <c r="U46" i="209"/>
  <c r="S46" i="209"/>
  <c r="K46" i="209"/>
  <c r="D46" i="209"/>
  <c r="U45" i="209"/>
  <c r="K45" i="209"/>
  <c r="S45" i="209" s="1"/>
  <c r="D45" i="209"/>
  <c r="U44" i="209"/>
  <c r="S44" i="209"/>
  <c r="K44" i="209"/>
  <c r="D44" i="209"/>
  <c r="U43" i="209"/>
  <c r="K43" i="209"/>
  <c r="D43" i="209"/>
  <c r="U42" i="209"/>
  <c r="K42" i="209"/>
  <c r="D42" i="209"/>
  <c r="D41" i="209"/>
  <c r="U40" i="209"/>
  <c r="K40" i="209"/>
  <c r="P40" i="209" s="1"/>
  <c r="S40" i="209" s="1"/>
  <c r="D40" i="209"/>
  <c r="U39" i="209"/>
  <c r="K39" i="209"/>
  <c r="D39" i="209"/>
  <c r="U38" i="209"/>
  <c r="K38" i="209"/>
  <c r="D38" i="209"/>
  <c r="U37" i="209"/>
  <c r="K37" i="209"/>
  <c r="L37" i="209" s="1"/>
  <c r="D37" i="209"/>
  <c r="U36" i="209"/>
  <c r="K36" i="209"/>
  <c r="D36" i="209"/>
  <c r="U35" i="209"/>
  <c r="K35" i="209"/>
  <c r="D35" i="209"/>
  <c r="U34" i="209"/>
  <c r="K34" i="209"/>
  <c r="D34" i="209"/>
  <c r="K33" i="209"/>
  <c r="D33" i="209"/>
  <c r="U32" i="209"/>
  <c r="K32" i="209"/>
  <c r="P32" i="209" s="1"/>
  <c r="S32" i="209" s="1"/>
  <c r="D32" i="209"/>
  <c r="U31" i="209"/>
  <c r="K31" i="209"/>
  <c r="P31" i="209" s="1"/>
  <c r="S31" i="209" s="1"/>
  <c r="D31" i="209"/>
  <c r="U30" i="209"/>
  <c r="S30" i="209"/>
  <c r="K30" i="209"/>
  <c r="D30" i="209"/>
  <c r="U29" i="209"/>
  <c r="K29" i="209"/>
  <c r="D29" i="209"/>
  <c r="U28" i="209"/>
  <c r="K28" i="209"/>
  <c r="D28" i="209"/>
  <c r="U27" i="209"/>
  <c r="K27" i="209"/>
  <c r="D27" i="209"/>
  <c r="U26" i="209"/>
  <c r="S26" i="209"/>
  <c r="K26" i="209"/>
  <c r="D26" i="209"/>
  <c r="D25" i="209"/>
  <c r="U24" i="209"/>
  <c r="K24" i="209"/>
  <c r="D24" i="209"/>
  <c r="U23" i="209"/>
  <c r="K23" i="209"/>
  <c r="L23" i="209" s="1"/>
  <c r="S23" i="209" s="1"/>
  <c r="D23" i="209"/>
  <c r="U22" i="209"/>
  <c r="K22" i="209"/>
  <c r="L22" i="209" s="1"/>
  <c r="S22" i="209" s="1"/>
  <c r="D22" i="209"/>
  <c r="U21" i="209"/>
  <c r="S21" i="209"/>
  <c r="K21" i="209"/>
  <c r="D21" i="209"/>
  <c r="U20" i="209"/>
  <c r="S20" i="209"/>
  <c r="K20" i="209"/>
  <c r="D20" i="209"/>
  <c r="U19" i="209"/>
  <c r="K19" i="209"/>
  <c r="L19" i="209" s="1"/>
  <c r="S19" i="209" s="1"/>
  <c r="D19" i="209"/>
  <c r="U18" i="209"/>
  <c r="K18" i="209"/>
  <c r="S18" i="209" s="1"/>
  <c r="D18" i="209"/>
  <c r="U17" i="209"/>
  <c r="D17" i="209"/>
  <c r="U16" i="209"/>
  <c r="S16" i="209"/>
  <c r="K16" i="209"/>
  <c r="L16" i="209" s="1"/>
  <c r="D16" i="209"/>
  <c r="U15" i="209"/>
  <c r="K15" i="209"/>
  <c r="D15" i="209"/>
  <c r="U14" i="209"/>
  <c r="K14" i="209"/>
  <c r="D14" i="209"/>
  <c r="U13" i="209"/>
  <c r="K13" i="209"/>
  <c r="D13" i="209"/>
  <c r="U12" i="209"/>
  <c r="K12" i="209"/>
  <c r="Q12" i="209" s="1"/>
  <c r="D12" i="209"/>
  <c r="U11" i="209"/>
  <c r="K11" i="209"/>
  <c r="D11" i="209"/>
  <c r="U10" i="209"/>
  <c r="K10" i="209"/>
  <c r="D10" i="209"/>
  <c r="D9" i="209"/>
  <c r="U8" i="209"/>
  <c r="K8" i="209"/>
  <c r="D8" i="209"/>
  <c r="U7" i="209"/>
  <c r="K7" i="209"/>
  <c r="O7" i="209" s="1"/>
  <c r="D7" i="209"/>
  <c r="U6" i="209"/>
  <c r="K6" i="209"/>
  <c r="D6" i="209"/>
  <c r="U5" i="209"/>
  <c r="S5" i="209"/>
  <c r="K5" i="209"/>
  <c r="O5" i="209" s="1"/>
  <c r="D5" i="209"/>
  <c r="U4" i="209"/>
  <c r="K4" i="209"/>
  <c r="O4" i="209" s="1"/>
  <c r="D4" i="209"/>
  <c r="T2" i="209"/>
  <c r="T1" i="209" s="1"/>
  <c r="J2" i="209"/>
  <c r="H2" i="209"/>
  <c r="F2" i="209"/>
  <c r="G1" i="209" s="1"/>
  <c r="D2" i="209"/>
  <c r="AA1" i="209"/>
  <c r="AD4" i="209" s="1"/>
  <c r="AD5" i="209" s="1"/>
  <c r="AD6" i="209" s="1"/>
  <c r="AD7" i="209" s="1"/>
  <c r="AD8" i="209" s="1"/>
  <c r="AD9" i="209" s="1"/>
  <c r="AD10" i="209" s="1"/>
  <c r="AD11" i="209" s="1"/>
  <c r="AD12" i="209" s="1"/>
  <c r="AD13" i="209" s="1"/>
  <c r="AD14" i="209" s="1"/>
  <c r="AD15" i="209" s="1"/>
  <c r="AD16" i="209" s="1"/>
  <c r="AD17" i="209" s="1"/>
  <c r="AD18" i="209" s="1"/>
  <c r="AD19" i="209" s="1"/>
  <c r="AD20" i="209" s="1"/>
  <c r="AD21" i="209" s="1"/>
  <c r="AD22" i="209" s="1"/>
  <c r="AD23" i="209" s="1"/>
  <c r="AD24" i="209" s="1"/>
  <c r="AD25" i="209" s="1"/>
  <c r="AD26" i="209" s="1"/>
  <c r="AD27" i="209" s="1"/>
  <c r="AD28" i="209" s="1"/>
  <c r="AD30" i="209" s="1"/>
  <c r="AD31" i="209" s="1"/>
  <c r="AD32" i="209" s="1"/>
  <c r="AD33" i="209" s="1"/>
  <c r="AD34" i="209" s="1"/>
  <c r="AD35" i="209" s="1"/>
  <c r="AD36" i="209" s="1"/>
  <c r="AD37" i="209" s="1"/>
  <c r="AD38" i="209" s="1"/>
  <c r="AD39" i="209" s="1"/>
  <c r="AD40" i="209" s="1"/>
  <c r="AD41" i="209" s="1"/>
  <c r="AD42" i="209" s="1"/>
  <c r="AD44" i="209" s="1"/>
  <c r="AD45" i="209" s="1"/>
  <c r="AD47" i="209" s="1"/>
  <c r="AD48" i="209" s="1"/>
  <c r="AD49" i="209" s="1"/>
  <c r="AD50" i="209" s="1"/>
  <c r="AD51" i="209" s="1"/>
  <c r="AD52" i="209" s="1"/>
  <c r="AD53" i="209" s="1"/>
  <c r="AD54" i="209" s="1"/>
  <c r="AD55" i="209" s="1"/>
  <c r="AD56" i="209" s="1"/>
  <c r="AD57" i="209" s="1"/>
  <c r="AD58" i="209" s="1"/>
  <c r="AD59" i="209" s="1"/>
  <c r="AD60" i="209" s="1"/>
  <c r="AD61" i="209" s="1"/>
  <c r="AD62" i="209" s="1"/>
  <c r="AD63" i="209" s="1"/>
  <c r="AD64" i="209" s="1"/>
  <c r="AD65" i="209" s="1"/>
  <c r="AD66" i="209" s="1"/>
  <c r="AD67" i="209" s="1"/>
  <c r="AD68" i="209" s="1"/>
  <c r="AD69" i="209" s="1"/>
  <c r="AD70" i="209" s="1"/>
  <c r="AD71" i="209" s="1"/>
  <c r="AD72" i="209" s="1"/>
  <c r="AD73" i="209" s="1"/>
  <c r="AD74" i="209" s="1"/>
  <c r="AD75" i="209" s="1"/>
  <c r="AD76" i="209" s="1"/>
  <c r="AD77" i="209" s="1"/>
  <c r="AD78" i="209" s="1"/>
  <c r="AD79" i="209" s="1"/>
  <c r="AD80" i="209" s="1"/>
  <c r="AD81" i="209" s="1"/>
  <c r="AD82" i="209" s="1"/>
  <c r="AD83" i="209" s="1"/>
  <c r="AD84" i="209" s="1"/>
  <c r="AD85" i="209" s="1"/>
  <c r="AD86" i="209" s="1"/>
  <c r="AD87" i="209" s="1"/>
  <c r="AD88" i="209" s="1"/>
  <c r="AD89" i="209" s="1"/>
  <c r="AD90" i="209" s="1"/>
  <c r="AD92" i="209" s="1"/>
  <c r="AD93" i="209" s="1"/>
  <c r="AD94" i="209" s="1"/>
  <c r="AD95" i="209" s="1"/>
  <c r="AD96" i="209" s="1"/>
  <c r="AD97" i="209" s="1"/>
  <c r="AD98" i="209" s="1"/>
  <c r="AD99" i="209" s="1"/>
  <c r="AD100" i="209" s="1"/>
  <c r="AD101" i="209" s="1"/>
  <c r="AD102" i="209" s="1"/>
  <c r="AD103" i="209" s="1"/>
  <c r="AD104" i="209" s="1"/>
  <c r="AD105" i="209" s="1"/>
  <c r="AD106" i="209" s="1"/>
  <c r="AD107" i="209" s="1"/>
  <c r="AD108" i="209" s="1"/>
  <c r="AD109" i="209" s="1"/>
  <c r="AD110" i="209" s="1"/>
  <c r="AD111" i="209" s="1"/>
  <c r="AD112" i="209" s="1"/>
  <c r="AD113" i="209" s="1"/>
  <c r="AD114" i="209" s="1"/>
  <c r="AD115" i="209" s="1"/>
  <c r="AD116" i="209" s="1"/>
  <c r="AD117" i="209" s="1"/>
  <c r="AD120" i="209" s="1"/>
  <c r="W1" i="209"/>
  <c r="G499" i="205"/>
  <c r="G575" i="205"/>
  <c r="G554" i="205"/>
  <c r="G531" i="205"/>
  <c r="G528" i="205"/>
  <c r="G515" i="205"/>
  <c r="G454" i="205"/>
  <c r="G451" i="205"/>
  <c r="G437" i="205"/>
  <c r="G407" i="205"/>
  <c r="G399" i="205"/>
  <c r="K265" i="209" l="1"/>
  <c r="S96" i="209"/>
  <c r="K104" i="209"/>
  <c r="K136" i="209"/>
  <c r="U144" i="209"/>
  <c r="S176" i="209"/>
  <c r="U216" i="209"/>
  <c r="K240" i="209"/>
  <c r="S240" i="209" s="1"/>
  <c r="U248" i="209"/>
  <c r="K272" i="209"/>
  <c r="K296" i="209"/>
  <c r="S312" i="209"/>
  <c r="U352" i="209"/>
  <c r="S368" i="209"/>
  <c r="K416" i="209"/>
  <c r="K424" i="209"/>
  <c r="S424" i="209" s="1"/>
  <c r="K512" i="209"/>
  <c r="S512" i="209" s="1"/>
  <c r="K208" i="209"/>
  <c r="S208" i="209" s="1"/>
  <c r="S272" i="209"/>
  <c r="K293" i="209"/>
  <c r="S296" i="209"/>
  <c r="K384" i="209"/>
  <c r="S416" i="209"/>
  <c r="K432" i="209"/>
  <c r="K472" i="209"/>
  <c r="K488" i="209"/>
  <c r="S488" i="209" s="1"/>
  <c r="K128" i="209"/>
  <c r="U136" i="209"/>
  <c r="S384" i="209"/>
  <c r="S432" i="209"/>
  <c r="S472" i="209"/>
  <c r="K88" i="209"/>
  <c r="S88" i="209" s="1"/>
  <c r="S104" i="209"/>
  <c r="K112" i="209"/>
  <c r="S112" i="209"/>
  <c r="K120" i="209"/>
  <c r="S120" i="209" s="1"/>
  <c r="U285" i="209"/>
  <c r="K360" i="209"/>
  <c r="K448" i="209"/>
  <c r="K152" i="209"/>
  <c r="K157" i="209"/>
  <c r="S160" i="209"/>
  <c r="K192" i="209"/>
  <c r="S192" i="209" s="1"/>
  <c r="S200" i="209"/>
  <c r="S264" i="209"/>
  <c r="K280" i="209"/>
  <c r="S280" i="209" s="1"/>
  <c r="K320" i="209"/>
  <c r="K328" i="209"/>
  <c r="S336" i="209"/>
  <c r="K376" i="209"/>
  <c r="S376" i="209" s="1"/>
  <c r="S400" i="209"/>
  <c r="K504" i="209"/>
  <c r="S504" i="209" s="1"/>
  <c r="K269" i="209"/>
  <c r="S269" i="209" s="1"/>
  <c r="U277" i="209"/>
  <c r="K445" i="209"/>
  <c r="K487" i="209"/>
  <c r="K519" i="209"/>
  <c r="S519" i="209" s="1"/>
  <c r="U117" i="209"/>
  <c r="K205" i="209"/>
  <c r="U317" i="209"/>
  <c r="K349" i="209"/>
  <c r="S349" i="209" s="1"/>
  <c r="U461" i="209"/>
  <c r="S127" i="209"/>
  <c r="S159" i="209"/>
  <c r="K167" i="209"/>
  <c r="S197" i="209"/>
  <c r="K255" i="209"/>
  <c r="K303" i="209"/>
  <c r="S303" i="209" s="1"/>
  <c r="U309" i="209"/>
  <c r="K359" i="209"/>
  <c r="K367" i="209"/>
  <c r="S367" i="209" s="1"/>
  <c r="K375" i="209"/>
  <c r="K383" i="209"/>
  <c r="S383" i="209" s="1"/>
  <c r="K391" i="209"/>
  <c r="S391" i="209" s="1"/>
  <c r="K479" i="209"/>
  <c r="S479" i="209" s="1"/>
  <c r="K501" i="209"/>
  <c r="U517" i="209"/>
  <c r="U221" i="209"/>
  <c r="S261" i="209"/>
  <c r="S421" i="209"/>
  <c r="U141" i="209"/>
  <c r="K149" i="209"/>
  <c r="S149" i="209" s="1"/>
  <c r="U181" i="209"/>
  <c r="U189" i="209"/>
  <c r="U341" i="209"/>
  <c r="U511" i="209"/>
  <c r="U253" i="209"/>
  <c r="K389" i="209"/>
  <c r="U237" i="209"/>
  <c r="K271" i="209"/>
  <c r="S271" i="209" s="1"/>
  <c r="K279" i="209"/>
  <c r="S279" i="209" s="1"/>
  <c r="K287" i="209"/>
  <c r="K301" i="209"/>
  <c r="U365" i="209"/>
  <c r="K373" i="209"/>
  <c r="S373" i="209" s="1"/>
  <c r="S381" i="209"/>
  <c r="U447" i="209"/>
  <c r="S471" i="209"/>
  <c r="S495" i="209"/>
  <c r="S245" i="209"/>
  <c r="K285" i="209"/>
  <c r="U471" i="209"/>
  <c r="P39" i="209"/>
  <c r="S39" i="209" s="1"/>
  <c r="O6" i="209"/>
  <c r="S6" i="209" s="1"/>
  <c r="L34" i="209"/>
  <c r="S34" i="209" s="1"/>
  <c r="K197" i="209"/>
  <c r="K245" i="209"/>
  <c r="U261" i="209"/>
  <c r="K381" i="209"/>
  <c r="U421" i="209"/>
  <c r="K503" i="209"/>
  <c r="P15" i="209"/>
  <c r="S15" i="209" s="1"/>
  <c r="L24" i="209"/>
  <c r="S24" i="209" s="1"/>
  <c r="L10" i="209"/>
  <c r="S10" i="209" s="1"/>
  <c r="L43" i="209"/>
  <c r="S43" i="209" s="1"/>
  <c r="S69" i="209"/>
  <c r="K85" i="209"/>
  <c r="S85" i="209" s="1"/>
  <c r="K109" i="209"/>
  <c r="S109" i="209" s="1"/>
  <c r="S157" i="209"/>
  <c r="S205" i="209"/>
  <c r="S293" i="209"/>
  <c r="S301" i="209"/>
  <c r="K325" i="209"/>
  <c r="S389" i="209"/>
  <c r="K429" i="209"/>
  <c r="S429" i="209" s="1"/>
  <c r="S445" i="209"/>
  <c r="K469" i="209"/>
  <c r="S469" i="209" s="1"/>
  <c r="K477" i="209"/>
  <c r="K495" i="209"/>
  <c r="S501" i="209"/>
  <c r="K509" i="209"/>
  <c r="S509" i="209" s="1"/>
  <c r="Y4" i="209"/>
  <c r="Y5" i="209" s="1"/>
  <c r="Y6" i="209" s="1"/>
  <c r="Y7" i="209" s="1"/>
  <c r="Y8" i="209" s="1"/>
  <c r="Y9" i="209" s="1"/>
  <c r="Y10" i="209" s="1"/>
  <c r="Y11" i="209" s="1"/>
  <c r="Y12" i="209" s="1"/>
  <c r="Y13" i="209" s="1"/>
  <c r="Y14" i="209" s="1"/>
  <c r="Y15" i="209" s="1"/>
  <c r="Y16" i="209" s="1"/>
  <c r="Y17" i="209" s="1"/>
  <c r="Y18" i="209" s="1"/>
  <c r="Y19" i="209" s="1"/>
  <c r="Y20" i="209" s="1"/>
  <c r="Y21" i="209" s="1"/>
  <c r="Y22" i="209" s="1"/>
  <c r="Y23" i="209" s="1"/>
  <c r="Y24" i="209" s="1"/>
  <c r="Y25" i="209" s="1"/>
  <c r="Y26" i="209" s="1"/>
  <c r="Y27" i="209" s="1"/>
  <c r="Y28" i="209" s="1"/>
  <c r="Y30" i="209" s="1"/>
  <c r="Y31" i="209" s="1"/>
  <c r="Y32" i="209" s="1"/>
  <c r="Y33" i="209" s="1"/>
  <c r="Y34" i="209" s="1"/>
  <c r="Y35" i="209" s="1"/>
  <c r="Y36" i="209" s="1"/>
  <c r="Y37" i="209" s="1"/>
  <c r="Y38" i="209" s="1"/>
  <c r="Y39" i="209" s="1"/>
  <c r="Y40" i="209" s="1"/>
  <c r="Y41" i="209" s="1"/>
  <c r="Y42" i="209" s="1"/>
  <c r="Y44" i="209" s="1"/>
  <c r="Y45" i="209" s="1"/>
  <c r="Y47" i="209" s="1"/>
  <c r="Y48" i="209" s="1"/>
  <c r="Y49" i="209" s="1"/>
  <c r="Y50" i="209" s="1"/>
  <c r="Y51" i="209" s="1"/>
  <c r="Y52" i="209" s="1"/>
  <c r="Y53" i="209" s="1"/>
  <c r="Y54" i="209" s="1"/>
  <c r="Y55" i="209" s="1"/>
  <c r="Y56" i="209" s="1"/>
  <c r="Y57" i="209" s="1"/>
  <c r="Y58" i="209" s="1"/>
  <c r="Y59" i="209" s="1"/>
  <c r="Y60" i="209" s="1"/>
  <c r="Y61" i="209" s="1"/>
  <c r="Y62" i="209" s="1"/>
  <c r="Y63" i="209" s="1"/>
  <c r="Y64" i="209" s="1"/>
  <c r="Y65" i="209" s="1"/>
  <c r="Y66" i="209" s="1"/>
  <c r="Y67" i="209" s="1"/>
  <c r="Y68" i="209" s="1"/>
  <c r="Y69" i="209" s="1"/>
  <c r="Y70" i="209" s="1"/>
  <c r="Y71" i="209" s="1"/>
  <c r="Y72" i="209" s="1"/>
  <c r="Y73" i="209" s="1"/>
  <c r="Y74" i="209" s="1"/>
  <c r="Y75" i="209" s="1"/>
  <c r="Y76" i="209" s="1"/>
  <c r="Y77" i="209" s="1"/>
  <c r="Y78" i="209" s="1"/>
  <c r="Y79" i="209" s="1"/>
  <c r="Y80" i="209" s="1"/>
  <c r="Y81" i="209" s="1"/>
  <c r="Y82" i="209" s="1"/>
  <c r="Y83" i="209" s="1"/>
  <c r="Y84" i="209" s="1"/>
  <c r="Y85" i="209" s="1"/>
  <c r="Y86" i="209" s="1"/>
  <c r="Y87" i="209" s="1"/>
  <c r="Y88" i="209" s="1"/>
  <c r="Y89" i="209" s="1"/>
  <c r="Y90" i="209" s="1"/>
  <c r="Y92" i="209" s="1"/>
  <c r="Y93" i="209" s="1"/>
  <c r="Y94" i="209" s="1"/>
  <c r="Y95" i="209" s="1"/>
  <c r="Y96" i="209" s="1"/>
  <c r="Y97" i="209" s="1"/>
  <c r="Y98" i="209" s="1"/>
  <c r="Y99" i="209" s="1"/>
  <c r="Y100" i="209" s="1"/>
  <c r="Y101" i="209" s="1"/>
  <c r="Y102" i="209" s="1"/>
  <c r="Y103" i="209" s="1"/>
  <c r="Y104" i="209" s="1"/>
  <c r="Y105" i="209" s="1"/>
  <c r="Y106" i="209" s="1"/>
  <c r="Y107" i="209" s="1"/>
  <c r="Y108" i="209" s="1"/>
  <c r="Y109" i="209" s="1"/>
  <c r="Y110" i="209" s="1"/>
  <c r="Y111" i="209" s="1"/>
  <c r="Y112" i="209" s="1"/>
  <c r="Y113" i="209" s="1"/>
  <c r="Y114" i="209" s="1"/>
  <c r="Y115" i="209" s="1"/>
  <c r="Y116" i="209" s="1"/>
  <c r="Y117" i="209" s="1"/>
  <c r="Y119" i="209" s="1"/>
  <c r="Y120" i="209" s="1"/>
  <c r="M13" i="209"/>
  <c r="S13" i="209" s="1"/>
  <c r="L35" i="209"/>
  <c r="S35" i="209" s="1"/>
  <c r="K77" i="209"/>
  <c r="S77" i="209" s="1"/>
  <c r="K93" i="209"/>
  <c r="S93" i="209" s="1"/>
  <c r="K125" i="209"/>
  <c r="S125" i="209" s="1"/>
  <c r="K213" i="209"/>
  <c r="S213" i="209" s="1"/>
  <c r="S325" i="209"/>
  <c r="K397" i="209"/>
  <c r="S397" i="209" s="1"/>
  <c r="K453" i="209"/>
  <c r="S453" i="209" s="1"/>
  <c r="S477" i="209"/>
  <c r="K485" i="209"/>
  <c r="S485" i="209" s="1"/>
  <c r="K493" i="209"/>
  <c r="P28" i="209"/>
  <c r="S28" i="209" s="1"/>
  <c r="L38" i="209"/>
  <c r="S38" i="209" s="1"/>
  <c r="K133" i="209"/>
  <c r="S133" i="209" s="1"/>
  <c r="K173" i="209"/>
  <c r="S173" i="209" s="1"/>
  <c r="K333" i="209"/>
  <c r="S333" i="209" s="1"/>
  <c r="K413" i="209"/>
  <c r="S413" i="209" s="1"/>
  <c r="S493" i="209"/>
  <c r="P27" i="209"/>
  <c r="S27" i="209" s="1"/>
  <c r="K165" i="209"/>
  <c r="S165" i="209" s="1"/>
  <c r="K221" i="209"/>
  <c r="K229" i="209"/>
  <c r="S229" i="209" s="1"/>
  <c r="K237" i="209"/>
  <c r="K357" i="209"/>
  <c r="S357" i="209" s="1"/>
  <c r="K405" i="209"/>
  <c r="S405" i="209" s="1"/>
  <c r="L42" i="209"/>
  <c r="S42" i="209" s="1"/>
  <c r="Q8" i="209"/>
  <c r="S8" i="209" s="1"/>
  <c r="L14" i="209"/>
  <c r="S14" i="209" s="1"/>
  <c r="Q33" i="209"/>
  <c r="S33" i="209" s="1"/>
  <c r="L36" i="209"/>
  <c r="S36" i="209" s="1"/>
  <c r="L11" i="209"/>
  <c r="S11" i="209" s="1"/>
  <c r="K67" i="209"/>
  <c r="S67" i="209"/>
  <c r="K41" i="209"/>
  <c r="K73" i="209"/>
  <c r="S121" i="209"/>
  <c r="S161" i="209"/>
  <c r="S241" i="209"/>
  <c r="S265" i="209"/>
  <c r="S289" i="209"/>
  <c r="U337" i="209"/>
  <c r="S369" i="209"/>
  <c r="K393" i="209"/>
  <c r="S393" i="209" s="1"/>
  <c r="K409" i="209"/>
  <c r="S409" i="209" s="1"/>
  <c r="U425" i="209"/>
  <c r="K489" i="209"/>
  <c r="S489" i="209" s="1"/>
  <c r="K65" i="209"/>
  <c r="S73" i="209"/>
  <c r="K81" i="209"/>
  <c r="K97" i="209"/>
  <c r="K129" i="209"/>
  <c r="K185" i="209"/>
  <c r="K273" i="209"/>
  <c r="S273" i="209" s="1"/>
  <c r="K345" i="209"/>
  <c r="S345" i="209" s="1"/>
  <c r="S65" i="209"/>
  <c r="S81" i="209"/>
  <c r="S97" i="209"/>
  <c r="S129" i="209"/>
  <c r="K153" i="209"/>
  <c r="S153" i="209" s="1"/>
  <c r="S185" i="209"/>
  <c r="K201" i="209"/>
  <c r="S201" i="209" s="1"/>
  <c r="K297" i="209"/>
  <c r="S297" i="209" s="1"/>
  <c r="K353" i="209"/>
  <c r="K377" i="209"/>
  <c r="S377" i="209" s="1"/>
  <c r="K417" i="209"/>
  <c r="S417" i="209" s="1"/>
  <c r="K113" i="209"/>
  <c r="S113" i="209" s="1"/>
  <c r="K169" i="209"/>
  <c r="S169" i="209" s="1"/>
  <c r="K225" i="209"/>
  <c r="S225" i="209" s="1"/>
  <c r="K281" i="209"/>
  <c r="S281" i="209" s="1"/>
  <c r="K305" i="209"/>
  <c r="S305" i="209" s="1"/>
  <c r="S353" i="209"/>
  <c r="K401" i="209"/>
  <c r="K441" i="209"/>
  <c r="S441" i="209" s="1"/>
  <c r="K473" i="209"/>
  <c r="S473" i="209" s="1"/>
  <c r="K497" i="209"/>
  <c r="S497" i="209" s="1"/>
  <c r="K505" i="209"/>
  <c r="S505" i="209" s="1"/>
  <c r="K9" i="209"/>
  <c r="Q9" i="209" s="1"/>
  <c r="S9" i="209" s="1"/>
  <c r="K25" i="209"/>
  <c r="K49" i="209"/>
  <c r="S49" i="209"/>
  <c r="K177" i="209"/>
  <c r="S177" i="209" s="1"/>
  <c r="K193" i="209"/>
  <c r="K209" i="209"/>
  <c r="S209" i="209" s="1"/>
  <c r="K233" i="209"/>
  <c r="S233" i="209" s="1"/>
  <c r="K249" i="209"/>
  <c r="K313" i="209"/>
  <c r="S313" i="209" s="1"/>
  <c r="S401" i="209"/>
  <c r="K433" i="209"/>
  <c r="S433" i="209" s="1"/>
  <c r="K481" i="209"/>
  <c r="K513" i="209"/>
  <c r="S513" i="209" s="1"/>
  <c r="K57" i="209"/>
  <c r="K89" i="209"/>
  <c r="K137" i="209"/>
  <c r="S137" i="209" s="1"/>
  <c r="S193" i="209"/>
  <c r="S249" i="209"/>
  <c r="K257" i="209"/>
  <c r="S257" i="209" s="1"/>
  <c r="K361" i="209"/>
  <c r="S361" i="209" s="1"/>
  <c r="S481" i="209"/>
  <c r="K17" i="209"/>
  <c r="N17" i="209" s="1"/>
  <c r="S17" i="209" s="1"/>
  <c r="J1" i="209"/>
  <c r="S80" i="209"/>
  <c r="U1" i="209"/>
  <c r="R2" i="209"/>
  <c r="S37" i="209"/>
  <c r="S7" i="209"/>
  <c r="Y374" i="209"/>
  <c r="Y375" i="209" s="1"/>
  <c r="Y376" i="209" s="1"/>
  <c r="Y377" i="209" s="1"/>
  <c r="Y378" i="209" s="1"/>
  <c r="Y379" i="209" s="1"/>
  <c r="Y380" i="209" s="1"/>
  <c r="Y381" i="209" s="1"/>
  <c r="Y382" i="209" s="1"/>
  <c r="Y383" i="209" s="1"/>
  <c r="Y384" i="209" s="1"/>
  <c r="Y385" i="209" s="1"/>
  <c r="Y386" i="209" s="1"/>
  <c r="Y387" i="209" s="1"/>
  <c r="Y388" i="209" s="1"/>
  <c r="Y389" i="209" s="1"/>
  <c r="Y390" i="209" s="1"/>
  <c r="Y391" i="209" s="1"/>
  <c r="Y392" i="209" s="1"/>
  <c r="Y393" i="209" s="1"/>
  <c r="Y394" i="209" s="1"/>
  <c r="Y395" i="209" s="1"/>
  <c r="Y396" i="209" s="1"/>
  <c r="Y397" i="209" s="1"/>
  <c r="Y398" i="209" s="1"/>
  <c r="Y399" i="209" s="1"/>
  <c r="Y400" i="209" s="1"/>
  <c r="Y401" i="209" s="1"/>
  <c r="Y402" i="209" s="1"/>
  <c r="Y403" i="209" s="1"/>
  <c r="Y404" i="209" s="1"/>
  <c r="Y405" i="209" s="1"/>
  <c r="Y406" i="209" s="1"/>
  <c r="Y407" i="209" s="1"/>
  <c r="Y408" i="209" s="1"/>
  <c r="Y409" i="209" s="1"/>
  <c r="Y410" i="209" s="1"/>
  <c r="Y411" i="209" s="1"/>
  <c r="Y412" i="209" s="1"/>
  <c r="Y413" i="209" s="1"/>
  <c r="Y414" i="209" s="1"/>
  <c r="Y415" i="209" s="1"/>
  <c r="Y416" i="209" s="1"/>
  <c r="Y417" i="209" s="1"/>
  <c r="Y418" i="209" s="1"/>
  <c r="Y419" i="209" s="1"/>
  <c r="Y420" i="209" s="1"/>
  <c r="Y422" i="209" s="1"/>
  <c r="Y423" i="209" s="1"/>
  <c r="Y424" i="209" s="1"/>
  <c r="Y425" i="209" s="1"/>
  <c r="Y426" i="209" s="1"/>
  <c r="Y427" i="209" s="1"/>
  <c r="Y428" i="209" s="1"/>
  <c r="Y429" i="209" s="1"/>
  <c r="Y430" i="209" s="1"/>
  <c r="Y431" i="209" s="1"/>
  <c r="Y432" i="209" s="1"/>
  <c r="Y433" i="209" s="1"/>
  <c r="Y434" i="209" s="1"/>
  <c r="Y435" i="209" s="1"/>
  <c r="Y436" i="209" s="1"/>
  <c r="Y437" i="209" s="1"/>
  <c r="Y438" i="209" s="1"/>
  <c r="Y439" i="209" s="1"/>
  <c r="Y440" i="209" s="1"/>
  <c r="Y441" i="209" s="1"/>
  <c r="Y442" i="209" s="1"/>
  <c r="Y443" i="209" s="1"/>
  <c r="Y444" i="209" s="1"/>
  <c r="Y445" i="209" s="1"/>
  <c r="Y446" i="209" s="1"/>
  <c r="Y447" i="209" s="1"/>
  <c r="Y448" i="209" s="1"/>
  <c r="Y449" i="209" s="1"/>
  <c r="Y450" i="209" s="1"/>
  <c r="Y451" i="209" s="1"/>
  <c r="Y452" i="209" s="1"/>
  <c r="Y453" i="209" s="1"/>
  <c r="Y454" i="209" s="1"/>
  <c r="Y455" i="209" s="1"/>
  <c r="Y456" i="209" s="1"/>
  <c r="Y457" i="209" s="1"/>
  <c r="Y458" i="209" s="1"/>
  <c r="Y459" i="209" s="1"/>
  <c r="Y460" i="209" s="1"/>
  <c r="Y461" i="209" s="1"/>
  <c r="Y462" i="209" s="1"/>
  <c r="Y463" i="209" s="1"/>
  <c r="Y464" i="209" s="1"/>
  <c r="Y465" i="209" s="1"/>
  <c r="Y466" i="209" s="1"/>
  <c r="Y467" i="209" s="1"/>
  <c r="Y468" i="209" s="1"/>
  <c r="Y469" i="209" s="1"/>
  <c r="Y470" i="209" s="1"/>
  <c r="Y471" i="209" s="1"/>
  <c r="Y472" i="209" s="1"/>
  <c r="Y473" i="209" s="1"/>
  <c r="Y474" i="209" s="1"/>
  <c r="Y475" i="209" s="1"/>
  <c r="Y476" i="209" s="1"/>
  <c r="Y477" i="209" s="1"/>
  <c r="Y478" i="209" s="1"/>
  <c r="Y479" i="209" s="1"/>
  <c r="Y481" i="209" s="1"/>
  <c r="Y482" i="209" s="1"/>
  <c r="Y483" i="209" s="1"/>
  <c r="Y484" i="209" s="1"/>
  <c r="Y485" i="209" s="1"/>
  <c r="Y486" i="209" s="1"/>
  <c r="Y487" i="209" s="1"/>
  <c r="Y488" i="209" s="1"/>
  <c r="Y489" i="209" s="1"/>
  <c r="Y490" i="209" s="1"/>
  <c r="Y491" i="209" s="1"/>
  <c r="Y492" i="209" s="1"/>
  <c r="Y493" i="209" s="1"/>
  <c r="Y494" i="209" s="1"/>
  <c r="Y495" i="209" s="1"/>
  <c r="Y496" i="209" s="1"/>
  <c r="Y497" i="209" s="1"/>
  <c r="Y498" i="209" s="1"/>
  <c r="Y499" i="209" s="1"/>
  <c r="Y500" i="209" s="1"/>
  <c r="Y501" i="209" s="1"/>
  <c r="Y502" i="209" s="1"/>
  <c r="Y503" i="209" s="1"/>
  <c r="Y504" i="209" s="1"/>
  <c r="Y505" i="209" s="1"/>
  <c r="Y506" i="209" s="1"/>
  <c r="Y507" i="209" s="1"/>
  <c r="Y508" i="209" s="1"/>
  <c r="Y509" i="209" s="1"/>
  <c r="Y510" i="209" s="1"/>
  <c r="Y511" i="209" s="1"/>
  <c r="Y512" i="209" s="1"/>
  <c r="Y513" i="209" s="1"/>
  <c r="Y514" i="209" s="1"/>
  <c r="Y515" i="209" s="1"/>
  <c r="Y516" i="209" s="1"/>
  <c r="Y517" i="209" s="1"/>
  <c r="Y518" i="209" s="1"/>
  <c r="Y519" i="209" s="1"/>
  <c r="Y520" i="209" s="1"/>
  <c r="Y521" i="209" s="1"/>
  <c r="Y522" i="209" s="1"/>
  <c r="Y523" i="209" s="1"/>
  <c r="Y524" i="209" s="1"/>
  <c r="Y525" i="209" s="1"/>
  <c r="Y526" i="209" s="1"/>
  <c r="Y527" i="209" s="1"/>
  <c r="Y528" i="209" s="1"/>
  <c r="Y529" i="209" s="1"/>
  <c r="Y530" i="209" s="1"/>
  <c r="Y531" i="209" s="1"/>
  <c r="Y532" i="209" s="1"/>
  <c r="Y533" i="209" s="1"/>
  <c r="Y534" i="209" s="1"/>
  <c r="Y535" i="209" s="1"/>
  <c r="Y536" i="209" s="1"/>
  <c r="Y537" i="209" s="1"/>
  <c r="Y538" i="209" s="1"/>
  <c r="Y539" i="209" s="1"/>
  <c r="Y540" i="209" s="1"/>
  <c r="Y541" i="209" s="1"/>
  <c r="Y542" i="209" s="1"/>
  <c r="Y543" i="209" s="1"/>
  <c r="Y544" i="209" s="1"/>
  <c r="Y545" i="209" s="1"/>
  <c r="Y546" i="209" s="1"/>
  <c r="Y547" i="209" s="1"/>
  <c r="Y548" i="209" s="1"/>
  <c r="Y549" i="209" s="1"/>
  <c r="Y550" i="209" s="1"/>
  <c r="Y551" i="209" s="1"/>
  <c r="Y552" i="209" s="1"/>
  <c r="Y553" i="209" s="1"/>
  <c r="Y554" i="209" s="1"/>
  <c r="Y555" i="209" s="1"/>
  <c r="Y556" i="209" s="1"/>
  <c r="Y557" i="209" s="1"/>
  <c r="Y558" i="209" s="1"/>
  <c r="Y559" i="209" s="1"/>
  <c r="Y560" i="209" s="1"/>
  <c r="Y561" i="209" s="1"/>
  <c r="Y562" i="209" s="1"/>
  <c r="Y563" i="209" s="1"/>
  <c r="Y564" i="209" s="1"/>
  <c r="Y565" i="209" s="1"/>
  <c r="Y566" i="209" s="1"/>
  <c r="Y567" i="209" s="1"/>
  <c r="Y568" i="209" s="1"/>
  <c r="Y569" i="209" s="1"/>
  <c r="Y570" i="209" s="1"/>
  <c r="Y571" i="209" s="1"/>
  <c r="Y572" i="209" s="1"/>
  <c r="Y573" i="209" s="1"/>
  <c r="Y574" i="209" s="1"/>
  <c r="Y575" i="209" s="1"/>
  <c r="Y576" i="209" s="1"/>
  <c r="Y577" i="209" s="1"/>
  <c r="Y578" i="209" s="1"/>
  <c r="Y579" i="209" s="1"/>
  <c r="Y580" i="209" s="1"/>
  <c r="Y581" i="209" s="1"/>
  <c r="Y582" i="209" s="1"/>
  <c r="Y583" i="209" s="1"/>
  <c r="Y584" i="209" s="1"/>
  <c r="Y585" i="209" s="1"/>
  <c r="Y586" i="209" s="1"/>
  <c r="Y587" i="209" s="1"/>
  <c r="Y588" i="209" s="1"/>
  <c r="Y589" i="209" s="1"/>
  <c r="Y590" i="209" s="1"/>
  <c r="Y591" i="209" s="1"/>
  <c r="Y592" i="209" s="1"/>
  <c r="Y593" i="209" s="1"/>
  <c r="Y594" i="209" s="1"/>
  <c r="Y595" i="209" s="1"/>
  <c r="Y596" i="209" s="1"/>
  <c r="Y597" i="209" s="1"/>
  <c r="Y598" i="209" s="1"/>
  <c r="Y599" i="209" s="1"/>
  <c r="Y600" i="209" s="1"/>
  <c r="Y601" i="209" s="1"/>
  <c r="Y602" i="209" s="1"/>
  <c r="Y603" i="209" s="1"/>
  <c r="Y604" i="209" s="1"/>
  <c r="Y605" i="209" s="1"/>
  <c r="Y606" i="209" s="1"/>
  <c r="Y607" i="209" s="1"/>
  <c r="Y608" i="209" s="1"/>
  <c r="Y609" i="209" s="1"/>
  <c r="Y610" i="209" s="1"/>
  <c r="Y611" i="209" s="1"/>
  <c r="Y612" i="209" s="1"/>
  <c r="Y613" i="209" s="1"/>
  <c r="Y614" i="209" s="1"/>
  <c r="Y615" i="209" s="1"/>
  <c r="Y616" i="209" s="1"/>
  <c r="Y617" i="209" s="1"/>
  <c r="Y618" i="209" s="1"/>
  <c r="Y619" i="209" s="1"/>
  <c r="Y620" i="209" s="1"/>
  <c r="Y621" i="209" s="1"/>
  <c r="Y622" i="209" s="1"/>
  <c r="Y623" i="209" s="1"/>
  <c r="Y624" i="209" s="1"/>
  <c r="Y625" i="209" s="1"/>
  <c r="Y626" i="209" s="1"/>
  <c r="Y627" i="209" s="1"/>
  <c r="Y628" i="209" s="1"/>
  <c r="Y660" i="209" s="1"/>
  <c r="Y662" i="209" s="1"/>
  <c r="Y663" i="209" s="1"/>
  <c r="Y373" i="209"/>
  <c r="S4" i="209"/>
  <c r="AD376" i="209"/>
  <c r="AD377" i="209" s="1"/>
  <c r="AD378" i="209" s="1"/>
  <c r="AD379" i="209" s="1"/>
  <c r="AD380" i="209" s="1"/>
  <c r="AD381" i="209" s="1"/>
  <c r="AD382" i="209" s="1"/>
  <c r="AD383" i="209" s="1"/>
  <c r="AD384" i="209" s="1"/>
  <c r="AD385" i="209" s="1"/>
  <c r="AD386" i="209" s="1"/>
  <c r="AD387" i="209" s="1"/>
  <c r="AD388" i="209" s="1"/>
  <c r="AD389" i="209" s="1"/>
  <c r="AD390" i="209" s="1"/>
  <c r="AD391" i="209" s="1"/>
  <c r="AD392" i="209" s="1"/>
  <c r="AD393" i="209" s="1"/>
  <c r="AD394" i="209" s="1"/>
  <c r="AD395" i="209" s="1"/>
  <c r="AD396" i="209" s="1"/>
  <c r="AD397" i="209" s="1"/>
  <c r="AD398" i="209" s="1"/>
  <c r="AD399" i="209" s="1"/>
  <c r="AD400" i="209" s="1"/>
  <c r="AD401" i="209" s="1"/>
  <c r="AD402" i="209" s="1"/>
  <c r="AD403" i="209" s="1"/>
  <c r="AD404" i="209" s="1"/>
  <c r="AD405" i="209" s="1"/>
  <c r="AD406" i="209" s="1"/>
  <c r="AD407" i="209" s="1"/>
  <c r="AD408" i="209" s="1"/>
  <c r="AD409" i="209" s="1"/>
  <c r="AD410" i="209" s="1"/>
  <c r="AD411" i="209" s="1"/>
  <c r="AD412" i="209" s="1"/>
  <c r="AD413" i="209" s="1"/>
  <c r="AD414" i="209" s="1"/>
  <c r="AD415" i="209" s="1"/>
  <c r="AD416" i="209" s="1"/>
  <c r="AD417" i="209" s="1"/>
  <c r="AD418" i="209" s="1"/>
  <c r="AD419" i="209" s="1"/>
  <c r="AD420" i="209" s="1"/>
  <c r="AD422" i="209" s="1"/>
  <c r="AD423" i="209" s="1"/>
  <c r="AD424" i="209" s="1"/>
  <c r="AD425" i="209" s="1"/>
  <c r="AD426" i="209" s="1"/>
  <c r="AD427" i="209" s="1"/>
  <c r="AD428" i="209" s="1"/>
  <c r="AD429" i="209" s="1"/>
  <c r="AD430" i="209" s="1"/>
  <c r="AD431" i="209" s="1"/>
  <c r="AD432" i="209" s="1"/>
  <c r="AD433" i="209" s="1"/>
  <c r="AD434" i="209" s="1"/>
  <c r="AD435" i="209" s="1"/>
  <c r="AD436" i="209" s="1"/>
  <c r="AD437" i="209" s="1"/>
  <c r="AD438" i="209" s="1"/>
  <c r="AD439" i="209" s="1"/>
  <c r="AD440" i="209" s="1"/>
  <c r="AD441" i="209" s="1"/>
  <c r="AD442" i="209" s="1"/>
  <c r="AD443" i="209" s="1"/>
  <c r="AD444" i="209" s="1"/>
  <c r="AD445" i="209" s="1"/>
  <c r="AD446" i="209" s="1"/>
  <c r="AD447" i="209" s="1"/>
  <c r="AD448" i="209" s="1"/>
  <c r="AD449" i="209" s="1"/>
  <c r="AD450" i="209" s="1"/>
  <c r="AD451" i="209" s="1"/>
  <c r="AD452" i="209" s="1"/>
  <c r="AD453" i="209" s="1"/>
  <c r="AD454" i="209" s="1"/>
  <c r="AD455" i="209" s="1"/>
  <c r="AD456" i="209" s="1"/>
  <c r="AD457" i="209" s="1"/>
  <c r="AD458" i="209" s="1"/>
  <c r="AD459" i="209" s="1"/>
  <c r="AD460" i="209" s="1"/>
  <c r="AD461" i="209" s="1"/>
  <c r="AD462" i="209" s="1"/>
  <c r="AD463" i="209" s="1"/>
  <c r="AD464" i="209" s="1"/>
  <c r="AD465" i="209" s="1"/>
  <c r="AD466" i="209" s="1"/>
  <c r="AD467" i="209" s="1"/>
  <c r="AD468" i="209" s="1"/>
  <c r="AD469" i="209" s="1"/>
  <c r="AD470" i="209" s="1"/>
  <c r="AD471" i="209" s="1"/>
  <c r="AD472" i="209" s="1"/>
  <c r="AD473" i="209" s="1"/>
  <c r="AD474" i="209" s="1"/>
  <c r="AD475" i="209" s="1"/>
  <c r="AD476" i="209" s="1"/>
  <c r="AD477" i="209" s="1"/>
  <c r="AD478" i="209" s="1"/>
  <c r="AD479" i="209" s="1"/>
  <c r="AD481" i="209" s="1"/>
  <c r="AD482" i="209" s="1"/>
  <c r="AD483" i="209" s="1"/>
  <c r="AD484" i="209" s="1"/>
  <c r="AD485" i="209" s="1"/>
  <c r="AD486" i="209" s="1"/>
  <c r="AD487" i="209" s="1"/>
  <c r="AD488" i="209" s="1"/>
  <c r="AD489" i="209" s="1"/>
  <c r="AD490" i="209" s="1"/>
  <c r="AD491" i="209" s="1"/>
  <c r="AD492" i="209" s="1"/>
  <c r="AD493" i="209" s="1"/>
  <c r="AD494" i="209" s="1"/>
  <c r="AD495" i="209" s="1"/>
  <c r="AD496" i="209" s="1"/>
  <c r="AD497" i="209" s="1"/>
  <c r="AD498" i="209" s="1"/>
  <c r="AD499" i="209" s="1"/>
  <c r="AD500" i="209" s="1"/>
  <c r="AD501" i="209" s="1"/>
  <c r="AD502" i="209" s="1"/>
  <c r="AD503" i="209" s="1"/>
  <c r="AD504" i="209" s="1"/>
  <c r="AD505" i="209" s="1"/>
  <c r="AD506" i="209" s="1"/>
  <c r="AD507" i="209" s="1"/>
  <c r="AD508" i="209" s="1"/>
  <c r="AD509" i="209" s="1"/>
  <c r="AD510" i="209" s="1"/>
  <c r="AD511" i="209" s="1"/>
  <c r="AD512" i="209" s="1"/>
  <c r="AD513" i="209" s="1"/>
  <c r="AD514" i="209" s="1"/>
  <c r="AD515" i="209" s="1"/>
  <c r="AD516" i="209" s="1"/>
  <c r="AD517" i="209" s="1"/>
  <c r="AD518" i="209" s="1"/>
  <c r="AD519" i="209" s="1"/>
  <c r="AD520" i="209" s="1"/>
  <c r="AD521" i="209" s="1"/>
  <c r="AD522" i="209" s="1"/>
  <c r="AD523" i="209" s="1"/>
  <c r="AD524" i="209" s="1"/>
  <c r="AD525" i="209" s="1"/>
  <c r="AD526" i="209" s="1"/>
  <c r="AD527" i="209" s="1"/>
  <c r="AD528" i="209" s="1"/>
  <c r="AD529" i="209" s="1"/>
  <c r="AD530" i="209" s="1"/>
  <c r="AD531" i="209" s="1"/>
  <c r="AD532" i="209" s="1"/>
  <c r="AD533" i="209" s="1"/>
  <c r="AD534" i="209" s="1"/>
  <c r="AD535" i="209" s="1"/>
  <c r="AD536" i="209" s="1"/>
  <c r="AD537" i="209" s="1"/>
  <c r="AD538" i="209" s="1"/>
  <c r="AD539" i="209" s="1"/>
  <c r="AD540" i="209" s="1"/>
  <c r="AD541" i="209" s="1"/>
  <c r="AD542" i="209" s="1"/>
  <c r="AD543" i="209" s="1"/>
  <c r="AD544" i="209" s="1"/>
  <c r="AD545" i="209" s="1"/>
  <c r="AD546" i="209" s="1"/>
  <c r="AD547" i="209" s="1"/>
  <c r="AD548" i="209" s="1"/>
  <c r="AD549" i="209" s="1"/>
  <c r="AD550" i="209" s="1"/>
  <c r="AD551" i="209" s="1"/>
  <c r="AD552" i="209" s="1"/>
  <c r="AD553" i="209" s="1"/>
  <c r="AD554" i="209" s="1"/>
  <c r="AD555" i="209" s="1"/>
  <c r="AD556" i="209" s="1"/>
  <c r="AD557" i="209" s="1"/>
  <c r="AD558" i="209" s="1"/>
  <c r="AD559" i="209" s="1"/>
  <c r="AD560" i="209" s="1"/>
  <c r="AD561" i="209" s="1"/>
  <c r="AD375" i="209"/>
  <c r="K576" i="209"/>
  <c r="U576" i="209"/>
  <c r="S576" i="209"/>
  <c r="S12" i="209"/>
  <c r="K55" i="209"/>
  <c r="G2" i="209"/>
  <c r="F1" i="209" s="1"/>
  <c r="S29" i="209"/>
  <c r="U55" i="209"/>
  <c r="K437" i="209"/>
  <c r="U437" i="209"/>
  <c r="K68" i="209"/>
  <c r="U256" i="209"/>
  <c r="S256" i="209"/>
  <c r="K256" i="209"/>
  <c r="K298" i="209"/>
  <c r="S298" i="209" s="1"/>
  <c r="U399" i="209"/>
  <c r="S399" i="209"/>
  <c r="U454" i="209"/>
  <c r="K454" i="209"/>
  <c r="S454" i="209" s="1"/>
  <c r="S329" i="209"/>
  <c r="K329" i="209"/>
  <c r="S558" i="209"/>
  <c r="U558" i="209"/>
  <c r="K558" i="209"/>
  <c r="K596" i="209"/>
  <c r="U596" i="209"/>
  <c r="K580" i="209"/>
  <c r="U580" i="209"/>
  <c r="K592" i="209"/>
  <c r="U592" i="209"/>
  <c r="S592" i="209"/>
  <c r="U499" i="209"/>
  <c r="K499" i="209"/>
  <c r="S499" i="209" s="1"/>
  <c r="U515" i="209"/>
  <c r="S515" i="209"/>
  <c r="K588" i="209"/>
  <c r="U588" i="209"/>
  <c r="S588" i="209"/>
  <c r="K584" i="209"/>
  <c r="U584" i="209"/>
  <c r="S584" i="209"/>
  <c r="U531" i="209"/>
  <c r="K531" i="209"/>
  <c r="S531" i="209" s="1"/>
  <c r="U575" i="209"/>
  <c r="S575" i="209"/>
  <c r="K575" i="209"/>
  <c r="U579" i="209"/>
  <c r="S579" i="209"/>
  <c r="K579" i="209"/>
  <c r="U583" i="209"/>
  <c r="S583" i="209"/>
  <c r="K583" i="209"/>
  <c r="U587" i="209"/>
  <c r="S587" i="209"/>
  <c r="K587" i="209"/>
  <c r="U591" i="209"/>
  <c r="S591" i="209"/>
  <c r="K591" i="209"/>
  <c r="U595" i="209"/>
  <c r="S595" i="209"/>
  <c r="K595" i="209"/>
  <c r="G367" i="205"/>
  <c r="H367" i="205" s="1"/>
  <c r="G352" i="205"/>
  <c r="O2" i="209" l="1"/>
  <c r="M2" i="209"/>
  <c r="N25" i="209"/>
  <c r="N2" i="209" s="1"/>
  <c r="S41" i="209"/>
  <c r="P41" i="209"/>
  <c r="P2" i="209" s="1"/>
  <c r="L2" i="209"/>
  <c r="Q2" i="209"/>
  <c r="S55" i="209"/>
  <c r="H1" i="209"/>
  <c r="S437" i="209"/>
  <c r="K2" i="209"/>
  <c r="D449" i="205"/>
  <c r="D450" i="205"/>
  <c r="D451" i="205"/>
  <c r="D452" i="205"/>
  <c r="D453" i="205"/>
  <c r="D454" i="205"/>
  <c r="D455" i="205"/>
  <c r="D456" i="205"/>
  <c r="D457" i="205"/>
  <c r="D458" i="205"/>
  <c r="D459" i="205"/>
  <c r="D460" i="205"/>
  <c r="D461" i="205"/>
  <c r="D462" i="205"/>
  <c r="D463" i="205"/>
  <c r="D464" i="205"/>
  <c r="D465" i="205"/>
  <c r="D466" i="205"/>
  <c r="D467" i="205"/>
  <c r="D468" i="205"/>
  <c r="D469" i="205"/>
  <c r="D470" i="205"/>
  <c r="D471" i="205"/>
  <c r="D472" i="205"/>
  <c r="D473" i="205"/>
  <c r="D474" i="205"/>
  <c r="D475" i="205"/>
  <c r="D476" i="205"/>
  <c r="D477" i="205"/>
  <c r="D478" i="205"/>
  <c r="D479" i="205"/>
  <c r="D480" i="205"/>
  <c r="D481" i="205"/>
  <c r="D482" i="205"/>
  <c r="D483" i="205"/>
  <c r="D484" i="205"/>
  <c r="D485" i="205"/>
  <c r="D486" i="205"/>
  <c r="D487" i="205"/>
  <c r="D488" i="205"/>
  <c r="D489" i="205"/>
  <c r="D490" i="205"/>
  <c r="D491" i="205"/>
  <c r="D492" i="205"/>
  <c r="D493" i="205"/>
  <c r="D494" i="205"/>
  <c r="S25" i="209" l="1"/>
  <c r="S2" i="209" s="1"/>
  <c r="U179" i="205"/>
  <c r="D155" i="205"/>
  <c r="E9" i="13"/>
  <c r="E10" i="13" s="1"/>
  <c r="E11" i="13" s="1"/>
  <c r="E12" i="13" s="1"/>
  <c r="E13" i="13" s="1"/>
  <c r="E14" i="13" s="1"/>
  <c r="E15" i="13" s="1"/>
  <c r="E16" i="13" s="1"/>
  <c r="E11" i="208"/>
  <c r="E12" i="208" s="1"/>
  <c r="E13" i="208" s="1"/>
  <c r="E14" i="208" s="1"/>
  <c r="E15" i="208" s="1"/>
  <c r="E16" i="208" s="1"/>
  <c r="E17" i="208" s="1"/>
  <c r="E18" i="208" s="1"/>
  <c r="E19" i="208" s="1"/>
  <c r="F3" i="208"/>
  <c r="G329" i="205" l="1"/>
  <c r="G298" i="205"/>
  <c r="G256" i="205"/>
  <c r="G254" i="205"/>
  <c r="G235" i="205"/>
  <c r="G227" i="205"/>
  <c r="G222" i="205"/>
  <c r="G148" i="205"/>
  <c r="G140" i="205"/>
  <c r="U118" i="205"/>
  <c r="D148" i="205" l="1"/>
  <c r="D147" i="205"/>
  <c r="D146" i="205"/>
  <c r="D145" i="205"/>
  <c r="D144" i="205"/>
  <c r="D143" i="205"/>
  <c r="D142" i="205"/>
  <c r="D141" i="205"/>
  <c r="D140" i="205"/>
  <c r="D139" i="205"/>
  <c r="D138" i="205"/>
  <c r="D137" i="205"/>
  <c r="D136" i="205"/>
  <c r="D135" i="205"/>
  <c r="D134" i="205"/>
  <c r="D133" i="205"/>
  <c r="D132" i="205"/>
  <c r="D131" i="205"/>
  <c r="D130" i="205"/>
  <c r="D129" i="205"/>
  <c r="D128" i="205"/>
  <c r="D127" i="205"/>
  <c r="D126" i="205"/>
  <c r="D125" i="205"/>
  <c r="D124" i="205"/>
  <c r="D123" i="205"/>
  <c r="D122" i="205"/>
  <c r="U91" i="205"/>
  <c r="K91" i="205"/>
  <c r="Q91" i="205" s="1"/>
  <c r="S91" i="205" s="1"/>
  <c r="D91" i="205"/>
  <c r="U46" i="205" l="1"/>
  <c r="K46" i="205"/>
  <c r="P46" i="205" s="1"/>
  <c r="S46" i="205" s="1"/>
  <c r="D46" i="205"/>
  <c r="U49" i="205"/>
  <c r="U67" i="205"/>
  <c r="K67" i="205"/>
  <c r="L67" i="205" s="1"/>
  <c r="S67" i="205" s="1"/>
  <c r="D67" i="205"/>
  <c r="U97" i="205"/>
  <c r="S96" i="205"/>
  <c r="U95" i="205"/>
  <c r="K93" i="205"/>
  <c r="K92" i="205"/>
  <c r="K90" i="205"/>
  <c r="U89" i="205"/>
  <c r="U86" i="205"/>
  <c r="G85" i="205"/>
  <c r="U85" i="205" s="1"/>
  <c r="K82" i="205"/>
  <c r="L82" i="205" s="1"/>
  <c r="K81" i="205"/>
  <c r="L81" i="205" s="1"/>
  <c r="S81" i="205" s="1"/>
  <c r="U79" i="205"/>
  <c r="U78" i="205"/>
  <c r="K75" i="205"/>
  <c r="U74" i="205"/>
  <c r="U73" i="205"/>
  <c r="U71" i="205"/>
  <c r="G68" i="205"/>
  <c r="U68" i="205" s="1"/>
  <c r="U65" i="205"/>
  <c r="K63" i="205"/>
  <c r="R63" i="205" s="1"/>
  <c r="K59" i="205"/>
  <c r="U58" i="205"/>
  <c r="U57" i="205"/>
  <c r="G55" i="205"/>
  <c r="K55" i="205" s="1"/>
  <c r="P55" i="205" s="1"/>
  <c r="K51" i="205"/>
  <c r="L51" i="205" s="1"/>
  <c r="G50" i="205"/>
  <c r="K50" i="205" s="1"/>
  <c r="L50" i="205" s="1"/>
  <c r="G42" i="205"/>
  <c r="U42" i="205" s="1"/>
  <c r="U40" i="205"/>
  <c r="U32" i="205"/>
  <c r="G29" i="205"/>
  <c r="U29" i="205" s="1"/>
  <c r="U24" i="205"/>
  <c r="U16" i="205"/>
  <c r="U11" i="205"/>
  <c r="K8" i="205"/>
  <c r="N8" i="205" s="1"/>
  <c r="G1044" i="205"/>
  <c r="K1044" i="205" s="1"/>
  <c r="G1043" i="205"/>
  <c r="K1043" i="205" s="1"/>
  <c r="G1042" i="205"/>
  <c r="K1042" i="205" s="1"/>
  <c r="G1041" i="205"/>
  <c r="K1041" i="205" s="1"/>
  <c r="G1040" i="205"/>
  <c r="K1040" i="205" s="1"/>
  <c r="G1039" i="205"/>
  <c r="K1039" i="205" s="1"/>
  <c r="G1038" i="205"/>
  <c r="K1038" i="205" s="1"/>
  <c r="G1037" i="205"/>
  <c r="K1037" i="205" s="1"/>
  <c r="G1036" i="205"/>
  <c r="K1036" i="205" s="1"/>
  <c r="G1035" i="205"/>
  <c r="K1035" i="205" s="1"/>
  <c r="G1034" i="205"/>
  <c r="K1034" i="205" s="1"/>
  <c r="G1033" i="205"/>
  <c r="K1033" i="205" s="1"/>
  <c r="G1032" i="205"/>
  <c r="K1032" i="205" s="1"/>
  <c r="G1031" i="205"/>
  <c r="K1031" i="205" s="1"/>
  <c r="G1030" i="205"/>
  <c r="K1030" i="205" s="1"/>
  <c r="G1029" i="205"/>
  <c r="K1029" i="205" s="1"/>
  <c r="G1028" i="205"/>
  <c r="K1028" i="205" s="1"/>
  <c r="G1027" i="205"/>
  <c r="K1027" i="205" s="1"/>
  <c r="G1026" i="205"/>
  <c r="K1026" i="205" s="1"/>
  <c r="G1025" i="205"/>
  <c r="K1025" i="205" s="1"/>
  <c r="G1024" i="205"/>
  <c r="K1024" i="205" s="1"/>
  <c r="G1023" i="205"/>
  <c r="K1023" i="205" s="1"/>
  <c r="G1022" i="205"/>
  <c r="K1022" i="205" s="1"/>
  <c r="G1021" i="205"/>
  <c r="K1021" i="205" s="1"/>
  <c r="G1020" i="205"/>
  <c r="K1020" i="205" s="1"/>
  <c r="G1019" i="205"/>
  <c r="K1019" i="205" s="1"/>
  <c r="G1018" i="205"/>
  <c r="K1018" i="205" s="1"/>
  <c r="G1017" i="205"/>
  <c r="K1017" i="205" s="1"/>
  <c r="G1016" i="205"/>
  <c r="K1016" i="205" s="1"/>
  <c r="G1015" i="205"/>
  <c r="K1015" i="205" s="1"/>
  <c r="G1014" i="205"/>
  <c r="K1014" i="205" s="1"/>
  <c r="G1013" i="205"/>
  <c r="K1013" i="205" s="1"/>
  <c r="G1012" i="205"/>
  <c r="K1012" i="205" s="1"/>
  <c r="G1011" i="205"/>
  <c r="K1011" i="205" s="1"/>
  <c r="G1010" i="205"/>
  <c r="K1010" i="205" s="1"/>
  <c r="G1009" i="205"/>
  <c r="K1009" i="205" s="1"/>
  <c r="G1008" i="205"/>
  <c r="K1008" i="205" s="1"/>
  <c r="G1007" i="205"/>
  <c r="K1007" i="205" s="1"/>
  <c r="G1006" i="205"/>
  <c r="K1006" i="205" s="1"/>
  <c r="G1005" i="205"/>
  <c r="K1005" i="205" s="1"/>
  <c r="G1004" i="205"/>
  <c r="K1004" i="205" s="1"/>
  <c r="G1003" i="205"/>
  <c r="K1003" i="205" s="1"/>
  <c r="G1002" i="205"/>
  <c r="K1002" i="205" s="1"/>
  <c r="G1001" i="205"/>
  <c r="K1001" i="205" s="1"/>
  <c r="G1000" i="205"/>
  <c r="K1000" i="205" s="1"/>
  <c r="G999" i="205"/>
  <c r="K999" i="205" s="1"/>
  <c r="G998" i="205"/>
  <c r="K998" i="205" s="1"/>
  <c r="G997" i="205"/>
  <c r="K997" i="205" s="1"/>
  <c r="G996" i="205"/>
  <c r="K996" i="205" s="1"/>
  <c r="G995" i="205"/>
  <c r="K995" i="205" s="1"/>
  <c r="G994" i="205"/>
  <c r="K994" i="205" s="1"/>
  <c r="G993" i="205"/>
  <c r="K993" i="205" s="1"/>
  <c r="G992" i="205"/>
  <c r="K992" i="205" s="1"/>
  <c r="G991" i="205"/>
  <c r="K991" i="205" s="1"/>
  <c r="G990" i="205"/>
  <c r="K990" i="205" s="1"/>
  <c r="G989" i="205"/>
  <c r="K989" i="205" s="1"/>
  <c r="G988" i="205"/>
  <c r="K988" i="205" s="1"/>
  <c r="G987" i="205"/>
  <c r="K987" i="205" s="1"/>
  <c r="G986" i="205"/>
  <c r="K986" i="205" s="1"/>
  <c r="G985" i="205"/>
  <c r="K985" i="205" s="1"/>
  <c r="G984" i="205"/>
  <c r="K984" i="205" s="1"/>
  <c r="G983" i="205"/>
  <c r="K983" i="205" s="1"/>
  <c r="G982" i="205"/>
  <c r="K982" i="205" s="1"/>
  <c r="G981" i="205"/>
  <c r="K981" i="205" s="1"/>
  <c r="G980" i="205"/>
  <c r="K980" i="205" s="1"/>
  <c r="G979" i="205"/>
  <c r="K979" i="205" s="1"/>
  <c r="G978" i="205"/>
  <c r="K978" i="205" s="1"/>
  <c r="G977" i="205"/>
  <c r="K977" i="205" s="1"/>
  <c r="G976" i="205"/>
  <c r="K976" i="205" s="1"/>
  <c r="G975" i="205"/>
  <c r="K975" i="205" s="1"/>
  <c r="G974" i="205"/>
  <c r="K974" i="205" s="1"/>
  <c r="G973" i="205"/>
  <c r="K973" i="205" s="1"/>
  <c r="G972" i="205"/>
  <c r="K972" i="205" s="1"/>
  <c r="G971" i="205"/>
  <c r="K971" i="205" s="1"/>
  <c r="G970" i="205"/>
  <c r="K970" i="205" s="1"/>
  <c r="G969" i="205"/>
  <c r="K969" i="205" s="1"/>
  <c r="G968" i="205"/>
  <c r="K968" i="205" s="1"/>
  <c r="G967" i="205"/>
  <c r="K967" i="205" s="1"/>
  <c r="G966" i="205"/>
  <c r="K966" i="205" s="1"/>
  <c r="K965" i="205"/>
  <c r="K964" i="205"/>
  <c r="K963" i="205"/>
  <c r="K962" i="205"/>
  <c r="K961" i="205"/>
  <c r="K960" i="205"/>
  <c r="K959" i="205"/>
  <c r="K958" i="205"/>
  <c r="K957" i="205"/>
  <c r="K956" i="205"/>
  <c r="K955" i="205"/>
  <c r="K954" i="205"/>
  <c r="K953" i="205"/>
  <c r="K952" i="205"/>
  <c r="K951" i="205"/>
  <c r="K950" i="205"/>
  <c r="K949" i="205"/>
  <c r="K948" i="205"/>
  <c r="K947" i="205"/>
  <c r="K946" i="205"/>
  <c r="K945" i="205"/>
  <c r="K944" i="205"/>
  <c r="K943" i="205"/>
  <c r="K942" i="205"/>
  <c r="K941" i="205"/>
  <c r="K940" i="205"/>
  <c r="K939" i="205"/>
  <c r="K938" i="205"/>
  <c r="K937" i="205"/>
  <c r="K936" i="205"/>
  <c r="K935" i="205"/>
  <c r="K934" i="205"/>
  <c r="K933" i="205"/>
  <c r="K932" i="205"/>
  <c r="K931" i="205"/>
  <c r="K930" i="205"/>
  <c r="K929" i="205"/>
  <c r="K928" i="205"/>
  <c r="K927" i="205"/>
  <c r="K926" i="205"/>
  <c r="K925" i="205"/>
  <c r="K924" i="205"/>
  <c r="K923" i="205"/>
  <c r="K922" i="205"/>
  <c r="K921" i="205"/>
  <c r="K920" i="205"/>
  <c r="K919" i="205"/>
  <c r="K918" i="205"/>
  <c r="K917" i="205"/>
  <c r="K916" i="205"/>
  <c r="K915" i="205"/>
  <c r="K914" i="205"/>
  <c r="K913" i="205"/>
  <c r="K912" i="205"/>
  <c r="K911" i="205"/>
  <c r="K910" i="205"/>
  <c r="K909" i="205"/>
  <c r="K908" i="205"/>
  <c r="K907" i="205"/>
  <c r="K906" i="205"/>
  <c r="K905" i="205"/>
  <c r="K904" i="205"/>
  <c r="K903" i="205"/>
  <c r="K902" i="205"/>
  <c r="K901" i="205"/>
  <c r="K900" i="205"/>
  <c r="K899" i="205"/>
  <c r="K898" i="205"/>
  <c r="K897" i="205"/>
  <c r="K896" i="205"/>
  <c r="K895" i="205"/>
  <c r="K894" i="205"/>
  <c r="K893" i="205"/>
  <c r="K892" i="205"/>
  <c r="K891" i="205"/>
  <c r="K890" i="205"/>
  <c r="K889" i="205"/>
  <c r="K888" i="205"/>
  <c r="K887" i="205"/>
  <c r="K886" i="205"/>
  <c r="K885" i="205"/>
  <c r="K884" i="205"/>
  <c r="K883" i="205"/>
  <c r="K882" i="205"/>
  <c r="K881" i="205"/>
  <c r="K880" i="205"/>
  <c r="K879" i="205"/>
  <c r="K878" i="205"/>
  <c r="K877" i="205"/>
  <c r="K876" i="205"/>
  <c r="K875" i="205"/>
  <c r="K874" i="205"/>
  <c r="K873" i="205"/>
  <c r="K872" i="205"/>
  <c r="K871" i="205"/>
  <c r="K870" i="205"/>
  <c r="K869" i="205"/>
  <c r="K868" i="205"/>
  <c r="K867" i="205"/>
  <c r="K866" i="205"/>
  <c r="K865" i="205"/>
  <c r="K864" i="205"/>
  <c r="K863" i="205"/>
  <c r="K862" i="205"/>
  <c r="K861" i="205"/>
  <c r="K860" i="205"/>
  <c r="K859" i="205"/>
  <c r="K858" i="205"/>
  <c r="K857" i="205"/>
  <c r="K856" i="205"/>
  <c r="K855" i="205"/>
  <c r="K854" i="205"/>
  <c r="K853" i="205"/>
  <c r="K852" i="205"/>
  <c r="K851" i="205"/>
  <c r="K850" i="205"/>
  <c r="K849" i="205"/>
  <c r="K848" i="205"/>
  <c r="K847" i="205"/>
  <c r="K846" i="205"/>
  <c r="K845" i="205"/>
  <c r="K844" i="205"/>
  <c r="K843" i="205"/>
  <c r="K842" i="205"/>
  <c r="K841" i="205"/>
  <c r="K840" i="205"/>
  <c r="K839" i="205"/>
  <c r="K838" i="205"/>
  <c r="K837" i="205"/>
  <c r="K836" i="205"/>
  <c r="K835" i="205"/>
  <c r="K834" i="205"/>
  <c r="K833" i="205"/>
  <c r="K832" i="205"/>
  <c r="K831" i="205"/>
  <c r="K830" i="205"/>
  <c r="K829" i="205"/>
  <c r="K828" i="205"/>
  <c r="K827" i="205"/>
  <c r="K826" i="205"/>
  <c r="K825" i="205"/>
  <c r="K824" i="205"/>
  <c r="K823" i="205"/>
  <c r="K822" i="205"/>
  <c r="K821" i="205"/>
  <c r="K820" i="205"/>
  <c r="K819" i="205"/>
  <c r="K818" i="205"/>
  <c r="K817" i="205"/>
  <c r="K816" i="205"/>
  <c r="K815" i="205"/>
  <c r="K814" i="205"/>
  <c r="K813" i="205"/>
  <c r="K812" i="205"/>
  <c r="K811" i="205"/>
  <c r="K810" i="205"/>
  <c r="K809" i="205"/>
  <c r="K808" i="205"/>
  <c r="K807" i="205"/>
  <c r="K806" i="205"/>
  <c r="K805" i="205"/>
  <c r="K804" i="205"/>
  <c r="K803" i="205"/>
  <c r="K802" i="205"/>
  <c r="K801" i="205"/>
  <c r="K800" i="205"/>
  <c r="K799" i="205"/>
  <c r="K798" i="205"/>
  <c r="K797" i="205"/>
  <c r="K796" i="205"/>
  <c r="K795" i="205"/>
  <c r="K794" i="205"/>
  <c r="K793" i="205"/>
  <c r="K792" i="205"/>
  <c r="K791" i="205"/>
  <c r="K790" i="205"/>
  <c r="K789" i="205"/>
  <c r="K788" i="205"/>
  <c r="K787" i="205"/>
  <c r="K786" i="205"/>
  <c r="K785" i="205"/>
  <c r="K784" i="205"/>
  <c r="K783" i="205"/>
  <c r="K782" i="205"/>
  <c r="K781" i="205"/>
  <c r="K780" i="205"/>
  <c r="K779" i="205"/>
  <c r="K778" i="205"/>
  <c r="K777" i="205"/>
  <c r="K776" i="205"/>
  <c r="K775" i="205"/>
  <c r="K774" i="205"/>
  <c r="K773" i="205"/>
  <c r="K772" i="205"/>
  <c r="K771" i="205"/>
  <c r="K770" i="205"/>
  <c r="K769" i="205"/>
  <c r="K768" i="205"/>
  <c r="K767" i="205"/>
  <c r="K766" i="205"/>
  <c r="K765" i="205"/>
  <c r="K764" i="205"/>
  <c r="K763" i="205"/>
  <c r="K762" i="205"/>
  <c r="K761" i="205"/>
  <c r="K760" i="205"/>
  <c r="K759" i="205"/>
  <c r="K758" i="205"/>
  <c r="K757" i="205"/>
  <c r="K756" i="205"/>
  <c r="K755" i="205"/>
  <c r="K754" i="205"/>
  <c r="K753" i="205"/>
  <c r="K752" i="205"/>
  <c r="K751" i="205"/>
  <c r="K750" i="205"/>
  <c r="K749" i="205"/>
  <c r="K748" i="205"/>
  <c r="K747" i="205"/>
  <c r="K746" i="205"/>
  <c r="K745" i="205"/>
  <c r="K744" i="205"/>
  <c r="K743" i="205"/>
  <c r="K742" i="205"/>
  <c r="K741" i="205"/>
  <c r="K740" i="205"/>
  <c r="K739" i="205"/>
  <c r="K738" i="205"/>
  <c r="K737" i="205"/>
  <c r="K736" i="205"/>
  <c r="K735" i="205"/>
  <c r="K734" i="205"/>
  <c r="K733" i="205"/>
  <c r="K732" i="205"/>
  <c r="K731" i="205"/>
  <c r="K730" i="205"/>
  <c r="K729" i="205"/>
  <c r="K728" i="205"/>
  <c r="K727" i="205"/>
  <c r="K726" i="205"/>
  <c r="K725" i="205"/>
  <c r="K724" i="205"/>
  <c r="K723" i="205"/>
  <c r="U722" i="205"/>
  <c r="S722" i="205"/>
  <c r="K722" i="205"/>
  <c r="D722" i="205"/>
  <c r="U721" i="205"/>
  <c r="S721" i="205"/>
  <c r="K721" i="205"/>
  <c r="D721" i="205"/>
  <c r="U720" i="205"/>
  <c r="S720" i="205"/>
  <c r="K720" i="205"/>
  <c r="D720" i="205"/>
  <c r="U719" i="205"/>
  <c r="S719" i="205"/>
  <c r="K719" i="205"/>
  <c r="D719" i="205"/>
  <c r="U718" i="205"/>
  <c r="S718" i="205"/>
  <c r="K718" i="205"/>
  <c r="D718" i="205"/>
  <c r="U717" i="205"/>
  <c r="S717" i="205"/>
  <c r="K717" i="205"/>
  <c r="D717" i="205"/>
  <c r="U716" i="205"/>
  <c r="S716" i="205"/>
  <c r="K716" i="205"/>
  <c r="D716" i="205"/>
  <c r="U715" i="205"/>
  <c r="S715" i="205"/>
  <c r="K715" i="205"/>
  <c r="D715" i="205"/>
  <c r="U714" i="205"/>
  <c r="S714" i="205"/>
  <c r="K714" i="205"/>
  <c r="D714" i="205"/>
  <c r="U713" i="205"/>
  <c r="S713" i="205"/>
  <c r="K713" i="205"/>
  <c r="D713" i="205"/>
  <c r="U712" i="205"/>
  <c r="S712" i="205"/>
  <c r="K712" i="205"/>
  <c r="D712" i="205"/>
  <c r="U711" i="205"/>
  <c r="S711" i="205"/>
  <c r="K711" i="205"/>
  <c r="D711" i="205"/>
  <c r="U710" i="205"/>
  <c r="S710" i="205"/>
  <c r="K710" i="205"/>
  <c r="D710" i="205"/>
  <c r="U709" i="205"/>
  <c r="S709" i="205"/>
  <c r="K709" i="205"/>
  <c r="D709" i="205"/>
  <c r="U708" i="205"/>
  <c r="S708" i="205"/>
  <c r="K708" i="205"/>
  <c r="D708" i="205"/>
  <c r="U707" i="205"/>
  <c r="S707" i="205"/>
  <c r="K707" i="205"/>
  <c r="D707" i="205"/>
  <c r="U706" i="205"/>
  <c r="S706" i="205"/>
  <c r="K706" i="205"/>
  <c r="D706" i="205"/>
  <c r="U705" i="205"/>
  <c r="S705" i="205"/>
  <c r="K705" i="205"/>
  <c r="D705" i="205"/>
  <c r="U704" i="205"/>
  <c r="S704" i="205"/>
  <c r="K704" i="205"/>
  <c r="D704" i="205"/>
  <c r="U703" i="205"/>
  <c r="S703" i="205"/>
  <c r="K703" i="205"/>
  <c r="D703" i="205"/>
  <c r="U702" i="205"/>
  <c r="S702" i="205"/>
  <c r="K702" i="205"/>
  <c r="D702" i="205"/>
  <c r="U701" i="205"/>
  <c r="S701" i="205"/>
  <c r="K701" i="205"/>
  <c r="D701" i="205"/>
  <c r="U700" i="205"/>
  <c r="S700" i="205"/>
  <c r="K700" i="205"/>
  <c r="D700" i="205"/>
  <c r="U699" i="205"/>
  <c r="S699" i="205"/>
  <c r="K699" i="205"/>
  <c r="D699" i="205"/>
  <c r="U698" i="205"/>
  <c r="S698" i="205"/>
  <c r="K698" i="205"/>
  <c r="D698" i="205"/>
  <c r="U697" i="205"/>
  <c r="S697" i="205"/>
  <c r="K697" i="205"/>
  <c r="D697" i="205"/>
  <c r="U696" i="205"/>
  <c r="S696" i="205"/>
  <c r="K696" i="205"/>
  <c r="D696" i="205"/>
  <c r="U695" i="205"/>
  <c r="S695" i="205"/>
  <c r="K695" i="205"/>
  <c r="D695" i="205"/>
  <c r="U694" i="205"/>
  <c r="S694" i="205"/>
  <c r="K694" i="205"/>
  <c r="D694" i="205"/>
  <c r="U693" i="205"/>
  <c r="S693" i="205"/>
  <c r="K693" i="205"/>
  <c r="D693" i="205"/>
  <c r="U692" i="205"/>
  <c r="S692" i="205"/>
  <c r="K692" i="205"/>
  <c r="D692" i="205"/>
  <c r="U691" i="205"/>
  <c r="S691" i="205"/>
  <c r="K691" i="205"/>
  <c r="D691" i="205"/>
  <c r="U690" i="205"/>
  <c r="S690" i="205"/>
  <c r="K690" i="205"/>
  <c r="D690" i="205"/>
  <c r="U689" i="205"/>
  <c r="S689" i="205"/>
  <c r="K689" i="205"/>
  <c r="D689" i="205"/>
  <c r="U688" i="205"/>
  <c r="S688" i="205"/>
  <c r="K688" i="205"/>
  <c r="D688" i="205"/>
  <c r="U687" i="205"/>
  <c r="S687" i="205"/>
  <c r="K687" i="205"/>
  <c r="D687" i="205"/>
  <c r="U686" i="205"/>
  <c r="S686" i="205"/>
  <c r="K686" i="205"/>
  <c r="D686" i="205"/>
  <c r="U685" i="205"/>
  <c r="S685" i="205"/>
  <c r="K685" i="205"/>
  <c r="D685" i="205"/>
  <c r="U684" i="205"/>
  <c r="S684" i="205"/>
  <c r="K684" i="205"/>
  <c r="D684" i="205"/>
  <c r="U683" i="205"/>
  <c r="S683" i="205"/>
  <c r="K683" i="205"/>
  <c r="D683" i="205"/>
  <c r="U682" i="205"/>
  <c r="S682" i="205"/>
  <c r="K682" i="205"/>
  <c r="D682" i="205"/>
  <c r="U681" i="205"/>
  <c r="S681" i="205"/>
  <c r="K681" i="205"/>
  <c r="D681" i="205"/>
  <c r="U680" i="205"/>
  <c r="S680" i="205"/>
  <c r="K680" i="205"/>
  <c r="D680" i="205"/>
  <c r="U679" i="205"/>
  <c r="S679" i="205"/>
  <c r="K679" i="205"/>
  <c r="D679" i="205"/>
  <c r="U678" i="205"/>
  <c r="S678" i="205"/>
  <c r="K678" i="205"/>
  <c r="D678" i="205"/>
  <c r="U677" i="205"/>
  <c r="S677" i="205"/>
  <c r="K677" i="205"/>
  <c r="D677" i="205"/>
  <c r="U676" i="205"/>
  <c r="S676" i="205"/>
  <c r="K676" i="205"/>
  <c r="D676" i="205"/>
  <c r="U675" i="205"/>
  <c r="S675" i="205"/>
  <c r="K675" i="205"/>
  <c r="D675" i="205"/>
  <c r="U674" i="205"/>
  <c r="S674" i="205"/>
  <c r="K674" i="205"/>
  <c r="D674" i="205"/>
  <c r="U673" i="205"/>
  <c r="S673" i="205"/>
  <c r="K673" i="205"/>
  <c r="D673" i="205"/>
  <c r="U672" i="205"/>
  <c r="S672" i="205"/>
  <c r="K672" i="205"/>
  <c r="D672" i="205"/>
  <c r="U671" i="205"/>
  <c r="S671" i="205"/>
  <c r="K671" i="205"/>
  <c r="D671" i="205"/>
  <c r="U670" i="205"/>
  <c r="S670" i="205"/>
  <c r="K670" i="205"/>
  <c r="D670" i="205"/>
  <c r="U669" i="205"/>
  <c r="S669" i="205"/>
  <c r="K669" i="205"/>
  <c r="D669" i="205"/>
  <c r="U668" i="205"/>
  <c r="S668" i="205"/>
  <c r="K668" i="205"/>
  <c r="D668" i="205"/>
  <c r="U667" i="205"/>
  <c r="K667" i="205"/>
  <c r="S667" i="205"/>
  <c r="D667" i="205"/>
  <c r="U666" i="205"/>
  <c r="K666" i="205"/>
  <c r="S666" i="205"/>
  <c r="D666" i="205"/>
  <c r="U665" i="205"/>
  <c r="K665" i="205"/>
  <c r="S665" i="205"/>
  <c r="D665" i="205"/>
  <c r="U664" i="205"/>
  <c r="S664" i="205"/>
  <c r="K664" i="205"/>
  <c r="D664" i="205"/>
  <c r="S663" i="205"/>
  <c r="D663" i="205"/>
  <c r="U662" i="205"/>
  <c r="K662" i="205"/>
  <c r="S662" i="205"/>
  <c r="D662" i="205"/>
  <c r="U661" i="205"/>
  <c r="K661" i="205"/>
  <c r="S661" i="205"/>
  <c r="D661" i="205"/>
  <c r="S660" i="205"/>
  <c r="U660" i="205"/>
  <c r="D660" i="205"/>
  <c r="S659" i="205"/>
  <c r="U659" i="205"/>
  <c r="D659" i="205"/>
  <c r="S658" i="205"/>
  <c r="D658" i="205"/>
  <c r="U657" i="205"/>
  <c r="D657" i="205"/>
  <c r="S656" i="205"/>
  <c r="U656" i="205"/>
  <c r="D656" i="205"/>
  <c r="S655" i="205"/>
  <c r="U655" i="205"/>
  <c r="D655" i="205"/>
  <c r="S654" i="205"/>
  <c r="D654" i="205"/>
  <c r="U653" i="205"/>
  <c r="D653" i="205"/>
  <c r="S652" i="205"/>
  <c r="U652" i="205"/>
  <c r="D652" i="205"/>
  <c r="S651" i="205"/>
  <c r="U651" i="205"/>
  <c r="D651" i="205"/>
  <c r="S650" i="205"/>
  <c r="D650" i="205"/>
  <c r="U649" i="205"/>
  <c r="D649" i="205"/>
  <c r="U648" i="205"/>
  <c r="K648" i="205"/>
  <c r="Q648" i="205" s="1"/>
  <c r="S648" i="205" s="1"/>
  <c r="D648" i="205"/>
  <c r="U647" i="205"/>
  <c r="K647" i="205"/>
  <c r="D647" i="205"/>
  <c r="U646" i="205"/>
  <c r="K646" i="205"/>
  <c r="D646" i="205"/>
  <c r="U645" i="205"/>
  <c r="K645" i="205"/>
  <c r="N645" i="205" s="1"/>
  <c r="S645" i="205" s="1"/>
  <c r="D645" i="205"/>
  <c r="U644" i="205"/>
  <c r="K644" i="205"/>
  <c r="Q644" i="205" s="1"/>
  <c r="S644" i="205" s="1"/>
  <c r="D644" i="205"/>
  <c r="D643" i="205"/>
  <c r="U642" i="205"/>
  <c r="K642" i="205"/>
  <c r="Q642" i="205" s="1"/>
  <c r="S642" i="205" s="1"/>
  <c r="D642" i="205"/>
  <c r="U641" i="205"/>
  <c r="K641" i="205"/>
  <c r="Q641" i="205" s="1"/>
  <c r="S641" i="205" s="1"/>
  <c r="D641" i="205"/>
  <c r="U640" i="205"/>
  <c r="K640" i="205"/>
  <c r="S640" i="205" s="1"/>
  <c r="D640" i="205"/>
  <c r="U639" i="205"/>
  <c r="K639" i="205"/>
  <c r="Q639" i="205" s="1"/>
  <c r="S639" i="205" s="1"/>
  <c r="D639" i="205"/>
  <c r="U638" i="205"/>
  <c r="S638" i="205"/>
  <c r="K638" i="205"/>
  <c r="D638" i="205"/>
  <c r="U637" i="205"/>
  <c r="S637" i="205"/>
  <c r="K637" i="205"/>
  <c r="D637" i="205"/>
  <c r="U636" i="205"/>
  <c r="K636" i="205"/>
  <c r="Q636" i="205" s="1"/>
  <c r="S636" i="205" s="1"/>
  <c r="D636" i="205"/>
  <c r="U635" i="205"/>
  <c r="S635" i="205"/>
  <c r="K635" i="205"/>
  <c r="D635" i="205"/>
  <c r="K634" i="205"/>
  <c r="N634" i="205" s="1"/>
  <c r="S634" i="205" s="1"/>
  <c r="D634" i="205"/>
  <c r="U633" i="205"/>
  <c r="K633" i="205"/>
  <c r="O633" i="205" s="1"/>
  <c r="S633" i="205" s="1"/>
  <c r="D633" i="205"/>
  <c r="U632" i="205"/>
  <c r="K632" i="205"/>
  <c r="O632" i="205" s="1"/>
  <c r="S632" i="205" s="1"/>
  <c r="D632" i="205"/>
  <c r="U631" i="205"/>
  <c r="K631" i="205"/>
  <c r="O631" i="205" s="1"/>
  <c r="S631" i="205" s="1"/>
  <c r="D631" i="205"/>
  <c r="U630" i="205"/>
  <c r="K630" i="205"/>
  <c r="Q630" i="205" s="1"/>
  <c r="S630" i="205" s="1"/>
  <c r="D630" i="205"/>
  <c r="U629" i="205"/>
  <c r="K629" i="205"/>
  <c r="Q629" i="205" s="1"/>
  <c r="S629" i="205" s="1"/>
  <c r="D629" i="205"/>
  <c r="U628" i="205"/>
  <c r="K628" i="205"/>
  <c r="D628" i="205"/>
  <c r="U627" i="205"/>
  <c r="S627" i="205"/>
  <c r="K627" i="205"/>
  <c r="D627" i="205"/>
  <c r="U626" i="205"/>
  <c r="K626" i="205"/>
  <c r="Q626" i="205" s="1"/>
  <c r="S626" i="205" s="1"/>
  <c r="D626" i="205"/>
  <c r="U625" i="205"/>
  <c r="D625" i="205"/>
  <c r="U624" i="205"/>
  <c r="K624" i="205"/>
  <c r="Q624" i="205" s="1"/>
  <c r="S624" i="205" s="1"/>
  <c r="D624" i="205"/>
  <c r="U623" i="205"/>
  <c r="S623" i="205"/>
  <c r="K623" i="205"/>
  <c r="D623" i="205"/>
  <c r="U622" i="205"/>
  <c r="S622" i="205"/>
  <c r="K622" i="205"/>
  <c r="D622" i="205"/>
  <c r="U621" i="205"/>
  <c r="K621" i="205"/>
  <c r="P621" i="205" s="1"/>
  <c r="S621" i="205" s="1"/>
  <c r="D621" i="205"/>
  <c r="U620" i="205"/>
  <c r="K620" i="205"/>
  <c r="L620" i="205" s="1"/>
  <c r="S620" i="205" s="1"/>
  <c r="D620" i="205"/>
  <c r="U619" i="205"/>
  <c r="K619" i="205"/>
  <c r="Q619" i="205" s="1"/>
  <c r="S619" i="205" s="1"/>
  <c r="D619" i="205"/>
  <c r="U618" i="205"/>
  <c r="K618" i="205"/>
  <c r="P618" i="205" s="1"/>
  <c r="S618" i="205" s="1"/>
  <c r="D618" i="205"/>
  <c r="U617" i="205"/>
  <c r="K617" i="205"/>
  <c r="P617" i="205" s="1"/>
  <c r="S617" i="205" s="1"/>
  <c r="D617" i="205"/>
  <c r="U616" i="205"/>
  <c r="K616" i="205"/>
  <c r="P616" i="205" s="1"/>
  <c r="S616" i="205" s="1"/>
  <c r="D616" i="205"/>
  <c r="U615" i="205"/>
  <c r="K615" i="205"/>
  <c r="Q615" i="205" s="1"/>
  <c r="S615" i="205" s="1"/>
  <c r="D615" i="205"/>
  <c r="D614" i="205"/>
  <c r="U613" i="205"/>
  <c r="K613" i="205"/>
  <c r="Q613" i="205" s="1"/>
  <c r="S613" i="205" s="1"/>
  <c r="D613" i="205"/>
  <c r="U612" i="205"/>
  <c r="K612" i="205"/>
  <c r="Q612" i="205" s="1"/>
  <c r="S612" i="205" s="1"/>
  <c r="D612" i="205"/>
  <c r="U611" i="205"/>
  <c r="K611" i="205"/>
  <c r="N611" i="205" s="1"/>
  <c r="S611" i="205" s="1"/>
  <c r="D611" i="205"/>
  <c r="U610" i="205"/>
  <c r="K610" i="205"/>
  <c r="D610" i="205"/>
  <c r="U609" i="205"/>
  <c r="K609" i="205"/>
  <c r="N609" i="205" s="1"/>
  <c r="S609" i="205" s="1"/>
  <c r="D609" i="205"/>
  <c r="U608" i="205"/>
  <c r="S608" i="205"/>
  <c r="K608" i="205"/>
  <c r="D608" i="205"/>
  <c r="U607" i="205"/>
  <c r="K607" i="205"/>
  <c r="L607" i="205" s="1"/>
  <c r="S607" i="205" s="1"/>
  <c r="D607" i="205"/>
  <c r="U606" i="205"/>
  <c r="K606" i="205"/>
  <c r="D606" i="205"/>
  <c r="U605" i="205"/>
  <c r="K605" i="205"/>
  <c r="Q605" i="205" s="1"/>
  <c r="S605" i="205" s="1"/>
  <c r="D605" i="205"/>
  <c r="U604" i="205"/>
  <c r="K604" i="205"/>
  <c r="Q604" i="205" s="1"/>
  <c r="S604" i="205" s="1"/>
  <c r="D604" i="205"/>
  <c r="U603" i="205"/>
  <c r="K603" i="205"/>
  <c r="P603" i="205" s="1"/>
  <c r="S603" i="205" s="1"/>
  <c r="D603" i="205"/>
  <c r="U602" i="205"/>
  <c r="K602" i="205"/>
  <c r="D602" i="205"/>
  <c r="U601" i="205"/>
  <c r="K601" i="205"/>
  <c r="D601" i="205"/>
  <c r="U600" i="205"/>
  <c r="K600" i="205"/>
  <c r="L600" i="205" s="1"/>
  <c r="S600" i="205" s="1"/>
  <c r="D600" i="205"/>
  <c r="U599" i="205"/>
  <c r="K599" i="205"/>
  <c r="L599" i="205" s="1"/>
  <c r="S599" i="205" s="1"/>
  <c r="D599" i="205"/>
  <c r="U598" i="205"/>
  <c r="K598" i="205"/>
  <c r="Q598" i="205" s="1"/>
  <c r="S598" i="205" s="1"/>
  <c r="D598" i="205"/>
  <c r="U597" i="205"/>
  <c r="K597" i="205"/>
  <c r="P597" i="205" s="1"/>
  <c r="S597" i="205" s="1"/>
  <c r="D597" i="205"/>
  <c r="U596" i="205"/>
  <c r="S596" i="205"/>
  <c r="K596" i="205"/>
  <c r="D596" i="205"/>
  <c r="U595" i="205"/>
  <c r="K595" i="205"/>
  <c r="P595" i="205" s="1"/>
  <c r="S595" i="205" s="1"/>
  <c r="D595" i="205"/>
  <c r="U594" i="205"/>
  <c r="K594" i="205"/>
  <c r="P594" i="205" s="1"/>
  <c r="S594" i="205" s="1"/>
  <c r="D594" i="205"/>
  <c r="U593" i="205"/>
  <c r="K593" i="205"/>
  <c r="D593" i="205"/>
  <c r="U592" i="205"/>
  <c r="K592" i="205"/>
  <c r="D592" i="205"/>
  <c r="U591" i="205"/>
  <c r="K591" i="205"/>
  <c r="S591" i="205" s="1"/>
  <c r="D591" i="205"/>
  <c r="U590" i="205"/>
  <c r="K590" i="205"/>
  <c r="P590" i="205" s="1"/>
  <c r="S590" i="205" s="1"/>
  <c r="D590" i="205"/>
  <c r="U589" i="205"/>
  <c r="K589" i="205"/>
  <c r="D589" i="205"/>
  <c r="D588" i="205"/>
  <c r="U587" i="205"/>
  <c r="K587" i="205"/>
  <c r="D587" i="205"/>
  <c r="U586" i="205"/>
  <c r="K586" i="205"/>
  <c r="D586" i="205"/>
  <c r="U585" i="205"/>
  <c r="K585" i="205"/>
  <c r="S585" i="205" s="1"/>
  <c r="D585" i="205"/>
  <c r="U584" i="205"/>
  <c r="K584" i="205"/>
  <c r="S584" i="205" s="1"/>
  <c r="D584" i="205"/>
  <c r="U583" i="205"/>
  <c r="K583" i="205"/>
  <c r="S583" i="205" s="1"/>
  <c r="D583" i="205"/>
  <c r="U582" i="205"/>
  <c r="S582" i="205"/>
  <c r="K582" i="205"/>
  <c r="D582" i="205"/>
  <c r="U581" i="205"/>
  <c r="K581" i="205"/>
  <c r="Q581" i="205" s="1"/>
  <c r="S581" i="205" s="1"/>
  <c r="D581" i="205"/>
  <c r="U580" i="205"/>
  <c r="K580" i="205"/>
  <c r="D580" i="205"/>
  <c r="U579" i="205"/>
  <c r="K579" i="205"/>
  <c r="D579" i="205"/>
  <c r="U578" i="205"/>
  <c r="K578" i="205"/>
  <c r="L578" i="205" s="1"/>
  <c r="S578" i="205" s="1"/>
  <c r="D578" i="205"/>
  <c r="U577" i="205"/>
  <c r="K577" i="205"/>
  <c r="O577" i="205" s="1"/>
  <c r="S577" i="205" s="1"/>
  <c r="D577" i="205"/>
  <c r="U576" i="205"/>
  <c r="K576" i="205"/>
  <c r="S576" i="205" s="1"/>
  <c r="D576" i="205"/>
  <c r="U575" i="205"/>
  <c r="K575" i="205"/>
  <c r="S575" i="205" s="1"/>
  <c r="D575" i="205"/>
  <c r="U574" i="205"/>
  <c r="K574" i="205"/>
  <c r="D574" i="205"/>
  <c r="D573" i="205"/>
  <c r="U572" i="205"/>
  <c r="K572" i="205"/>
  <c r="S572" i="205" s="1"/>
  <c r="D572" i="205"/>
  <c r="U571" i="205"/>
  <c r="K571" i="205"/>
  <c r="D571" i="205"/>
  <c r="U570" i="205"/>
  <c r="K570" i="205"/>
  <c r="S570" i="205" s="1"/>
  <c r="D570" i="205"/>
  <c r="U569" i="205"/>
  <c r="K569" i="205"/>
  <c r="D569" i="205"/>
  <c r="U568" i="205"/>
  <c r="K568" i="205"/>
  <c r="D568" i="205"/>
  <c r="U567" i="205"/>
  <c r="K567" i="205"/>
  <c r="L567" i="205" s="1"/>
  <c r="S567" i="205" s="1"/>
  <c r="D567" i="205"/>
  <c r="U566" i="205"/>
  <c r="K566" i="205"/>
  <c r="S566" i="205" s="1"/>
  <c r="D566" i="205"/>
  <c r="U565" i="205"/>
  <c r="K565" i="205"/>
  <c r="D565" i="205"/>
  <c r="U564" i="205"/>
  <c r="K564" i="205"/>
  <c r="P564" i="205" s="1"/>
  <c r="D564" i="205"/>
  <c r="U563" i="205"/>
  <c r="K563" i="205"/>
  <c r="M563" i="205" s="1"/>
  <c r="S563" i="205" s="1"/>
  <c r="D563" i="205"/>
  <c r="U562" i="205"/>
  <c r="K562" i="205"/>
  <c r="L562" i="205" s="1"/>
  <c r="S562" i="205" s="1"/>
  <c r="D562" i="205"/>
  <c r="U561" i="205"/>
  <c r="K561" i="205"/>
  <c r="D561" i="205"/>
  <c r="U560" i="205"/>
  <c r="K560" i="205"/>
  <c r="D560" i="205"/>
  <c r="U559" i="205"/>
  <c r="K559" i="205"/>
  <c r="S559" i="205" s="1"/>
  <c r="D559" i="205"/>
  <c r="U558" i="205"/>
  <c r="K558" i="205"/>
  <c r="D558" i="205"/>
  <c r="U557" i="205"/>
  <c r="S557" i="205"/>
  <c r="K557" i="205"/>
  <c r="D557" i="205"/>
  <c r="S556" i="205"/>
  <c r="K556" i="205"/>
  <c r="U556" i="205"/>
  <c r="D556" i="205"/>
  <c r="U555" i="205"/>
  <c r="K555" i="205"/>
  <c r="D555" i="205"/>
  <c r="U554" i="205"/>
  <c r="K554" i="205"/>
  <c r="D554" i="205"/>
  <c r="U553" i="205"/>
  <c r="K553" i="205"/>
  <c r="D553" i="205"/>
  <c r="U552" i="205"/>
  <c r="K552" i="205"/>
  <c r="N552" i="205" s="1"/>
  <c r="S552" i="205" s="1"/>
  <c r="D552" i="205"/>
  <c r="U551" i="205"/>
  <c r="K551" i="205"/>
  <c r="D551" i="205"/>
  <c r="U550" i="205"/>
  <c r="K550" i="205"/>
  <c r="D550" i="205"/>
  <c r="U549" i="205"/>
  <c r="K549" i="205"/>
  <c r="D549" i="205"/>
  <c r="U548" i="205"/>
  <c r="K548" i="205"/>
  <c r="O548" i="205" s="1"/>
  <c r="S548" i="205" s="1"/>
  <c r="D548" i="205"/>
  <c r="U547" i="205"/>
  <c r="K547" i="205"/>
  <c r="L547" i="205" s="1"/>
  <c r="S547" i="205" s="1"/>
  <c r="D547" i="205"/>
  <c r="U546" i="205"/>
  <c r="K546" i="205"/>
  <c r="Q546" i="205" s="1"/>
  <c r="S546" i="205" s="1"/>
  <c r="D546" i="205"/>
  <c r="U545" i="205"/>
  <c r="K545" i="205"/>
  <c r="L545" i="205" s="1"/>
  <c r="S545" i="205" s="1"/>
  <c r="D545" i="205"/>
  <c r="U544" i="205"/>
  <c r="K544" i="205"/>
  <c r="D544" i="205"/>
  <c r="U543" i="205"/>
  <c r="K543" i="205"/>
  <c r="L543" i="205" s="1"/>
  <c r="S543" i="205" s="1"/>
  <c r="D543" i="205"/>
  <c r="U542" i="205"/>
  <c r="K542" i="205"/>
  <c r="Q542" i="205" s="1"/>
  <c r="S542" i="205" s="1"/>
  <c r="D542" i="205"/>
  <c r="U541" i="205"/>
  <c r="S541" i="205"/>
  <c r="K541" i="205"/>
  <c r="D541" i="205"/>
  <c r="U540" i="205"/>
  <c r="K540" i="205"/>
  <c r="S540" i="205" s="1"/>
  <c r="D540" i="205"/>
  <c r="U539" i="205"/>
  <c r="K539" i="205"/>
  <c r="Q539" i="205" s="1"/>
  <c r="S539" i="205" s="1"/>
  <c r="D539" i="205"/>
  <c r="U538" i="205"/>
  <c r="S538" i="205"/>
  <c r="K538" i="205"/>
  <c r="D538" i="205"/>
  <c r="U537" i="205"/>
  <c r="K537" i="205"/>
  <c r="P537" i="205" s="1"/>
  <c r="S537" i="205" s="1"/>
  <c r="D537" i="205"/>
  <c r="U536" i="205"/>
  <c r="K536" i="205"/>
  <c r="D536" i="205"/>
  <c r="D535" i="205"/>
  <c r="U534" i="205"/>
  <c r="S534" i="205"/>
  <c r="K534" i="205"/>
  <c r="D534" i="205"/>
  <c r="U533" i="205"/>
  <c r="K533" i="205"/>
  <c r="S533" i="205" s="1"/>
  <c r="D533" i="205"/>
  <c r="U532" i="205"/>
  <c r="S532" i="205"/>
  <c r="K532" i="205"/>
  <c r="D532" i="205"/>
  <c r="U531" i="205"/>
  <c r="K531" i="205"/>
  <c r="D531" i="205"/>
  <c r="U530" i="205"/>
  <c r="K530" i="205"/>
  <c r="S530" i="205" s="1"/>
  <c r="D530" i="205"/>
  <c r="U529" i="205"/>
  <c r="K529" i="205"/>
  <c r="O529" i="205" s="1"/>
  <c r="S529" i="205" s="1"/>
  <c r="D529" i="205"/>
  <c r="U528" i="205"/>
  <c r="S528" i="205"/>
  <c r="K528" i="205"/>
  <c r="D528" i="205"/>
  <c r="U527" i="205"/>
  <c r="S527" i="205"/>
  <c r="K527" i="205"/>
  <c r="D527" i="205"/>
  <c r="U526" i="205"/>
  <c r="K526" i="205"/>
  <c r="Q526" i="205" s="1"/>
  <c r="S526" i="205" s="1"/>
  <c r="D526" i="205"/>
  <c r="U525" i="205"/>
  <c r="S525" i="205"/>
  <c r="K525" i="205"/>
  <c r="D525" i="205"/>
  <c r="U524" i="205"/>
  <c r="K524" i="205"/>
  <c r="Q524" i="205" s="1"/>
  <c r="S524" i="205" s="1"/>
  <c r="D524" i="205"/>
  <c r="U523" i="205"/>
  <c r="K523" i="205"/>
  <c r="S523" i="205" s="1"/>
  <c r="D523" i="205"/>
  <c r="U522" i="205"/>
  <c r="K522" i="205"/>
  <c r="S522" i="205" s="1"/>
  <c r="D522" i="205"/>
  <c r="U521" i="205"/>
  <c r="K521" i="205"/>
  <c r="S521" i="205" s="1"/>
  <c r="D521" i="205"/>
  <c r="K520" i="205"/>
  <c r="Q520" i="205" s="1"/>
  <c r="S520" i="205" s="1"/>
  <c r="U520" i="205"/>
  <c r="D520" i="205"/>
  <c r="U519" i="205"/>
  <c r="K519" i="205"/>
  <c r="D519" i="205"/>
  <c r="U518" i="205"/>
  <c r="K518" i="205"/>
  <c r="S518" i="205" s="1"/>
  <c r="D518" i="205"/>
  <c r="U517" i="205"/>
  <c r="K517" i="205"/>
  <c r="D517" i="205"/>
  <c r="U516" i="205"/>
  <c r="K516" i="205"/>
  <c r="D516" i="205"/>
  <c r="U515" i="205"/>
  <c r="K515" i="205"/>
  <c r="D515" i="205"/>
  <c r="U514" i="205"/>
  <c r="K514" i="205"/>
  <c r="N514" i="205" s="1"/>
  <c r="S514" i="205" s="1"/>
  <c r="D514" i="205"/>
  <c r="U513" i="205"/>
  <c r="K513" i="205"/>
  <c r="D513" i="205"/>
  <c r="U512" i="205"/>
  <c r="K512" i="205"/>
  <c r="P512" i="205" s="1"/>
  <c r="S512" i="205" s="1"/>
  <c r="D512" i="205"/>
  <c r="U511" i="205"/>
  <c r="K511" i="205"/>
  <c r="P511" i="205" s="1"/>
  <c r="S511" i="205" s="1"/>
  <c r="D511" i="205"/>
  <c r="U510" i="205"/>
  <c r="K510" i="205"/>
  <c r="D510" i="205"/>
  <c r="U509" i="205"/>
  <c r="K509" i="205"/>
  <c r="O509" i="205" s="1"/>
  <c r="S509" i="205" s="1"/>
  <c r="D509" i="205"/>
  <c r="U508" i="205"/>
  <c r="K508" i="205"/>
  <c r="D508" i="205"/>
  <c r="U507" i="205"/>
  <c r="K507" i="205"/>
  <c r="S507" i="205" s="1"/>
  <c r="D507" i="205"/>
  <c r="U506" i="205"/>
  <c r="K506" i="205"/>
  <c r="D506" i="205"/>
  <c r="U505" i="205"/>
  <c r="K505" i="205"/>
  <c r="P505" i="205" s="1"/>
  <c r="S505" i="205" s="1"/>
  <c r="D505" i="205"/>
  <c r="U504" i="205"/>
  <c r="K504" i="205"/>
  <c r="P504" i="205" s="1"/>
  <c r="S504" i="205" s="1"/>
  <c r="D504" i="205"/>
  <c r="U503" i="205"/>
  <c r="K503" i="205"/>
  <c r="S503" i="205" s="1"/>
  <c r="D503" i="205"/>
  <c r="U502" i="205"/>
  <c r="K502" i="205"/>
  <c r="D502" i="205"/>
  <c r="U501" i="205"/>
  <c r="K501" i="205"/>
  <c r="S501" i="205" s="1"/>
  <c r="D501" i="205"/>
  <c r="U500" i="205"/>
  <c r="K500" i="205"/>
  <c r="D500" i="205"/>
  <c r="U499" i="205"/>
  <c r="K499" i="205"/>
  <c r="D499" i="205"/>
  <c r="U498" i="205"/>
  <c r="K498" i="205"/>
  <c r="D498" i="205"/>
  <c r="U497" i="205"/>
  <c r="K497" i="205"/>
  <c r="L497" i="205" s="1"/>
  <c r="S497" i="205" s="1"/>
  <c r="D497" i="205"/>
  <c r="U496" i="205"/>
  <c r="K496" i="205"/>
  <c r="D496" i="205"/>
  <c r="U495" i="205"/>
  <c r="S495" i="205"/>
  <c r="K495" i="205"/>
  <c r="D495" i="205"/>
  <c r="U494" i="205"/>
  <c r="K494" i="205"/>
  <c r="U493" i="205"/>
  <c r="K493" i="205"/>
  <c r="U492" i="205"/>
  <c r="K492" i="205"/>
  <c r="N492" i="205" s="1"/>
  <c r="S492" i="205" s="1"/>
  <c r="U491" i="205"/>
  <c r="K491" i="205"/>
  <c r="S491" i="205" s="1"/>
  <c r="U490" i="205"/>
  <c r="K490" i="205"/>
  <c r="U489" i="205"/>
  <c r="K489" i="205"/>
  <c r="U488" i="205"/>
  <c r="K488" i="205"/>
  <c r="Q488" i="205" s="1"/>
  <c r="S488" i="205" s="1"/>
  <c r="U487" i="205"/>
  <c r="S487" i="205"/>
  <c r="K487" i="205"/>
  <c r="U486" i="205"/>
  <c r="K486" i="205"/>
  <c r="U485" i="205"/>
  <c r="K485" i="205"/>
  <c r="U484" i="205"/>
  <c r="S484" i="205"/>
  <c r="K484" i="205"/>
  <c r="U483" i="205"/>
  <c r="K483" i="205"/>
  <c r="U482" i="205"/>
  <c r="K482" i="205"/>
  <c r="U481" i="205"/>
  <c r="S481" i="205"/>
  <c r="K481" i="205"/>
  <c r="U480" i="205"/>
  <c r="K480" i="205"/>
  <c r="L480" i="205" s="1"/>
  <c r="S480" i="205" s="1"/>
  <c r="U479" i="205"/>
  <c r="K479" i="205"/>
  <c r="O479" i="205" s="1"/>
  <c r="S479" i="205" s="1"/>
  <c r="U478" i="205"/>
  <c r="K478" i="205"/>
  <c r="O478" i="205" s="1"/>
  <c r="S478" i="205" s="1"/>
  <c r="U477" i="205"/>
  <c r="K477" i="205"/>
  <c r="U476" i="205"/>
  <c r="K476" i="205"/>
  <c r="U475" i="205"/>
  <c r="K475" i="205"/>
  <c r="U474" i="205"/>
  <c r="K474" i="205"/>
  <c r="U473" i="205"/>
  <c r="K473" i="205"/>
  <c r="K472" i="205"/>
  <c r="S472" i="205" s="1"/>
  <c r="U472" i="205"/>
  <c r="U471" i="205"/>
  <c r="S471" i="205"/>
  <c r="K471" i="205"/>
  <c r="U470" i="205"/>
  <c r="K470" i="205"/>
  <c r="Q470" i="205" s="1"/>
  <c r="S470" i="205" s="1"/>
  <c r="U469" i="205"/>
  <c r="K469" i="205"/>
  <c r="U468" i="205"/>
  <c r="K468" i="205"/>
  <c r="L468" i="205" s="1"/>
  <c r="S468" i="205" s="1"/>
  <c r="U466" i="205"/>
  <c r="S466" i="205"/>
  <c r="K466" i="205"/>
  <c r="U465" i="205"/>
  <c r="K465" i="205"/>
  <c r="Q465" i="205" s="1"/>
  <c r="S465" i="205" s="1"/>
  <c r="U464" i="205"/>
  <c r="K464" i="205"/>
  <c r="P464" i="205" s="1"/>
  <c r="S464" i="205" s="1"/>
  <c r="U463" i="205"/>
  <c r="K463" i="205"/>
  <c r="Q463" i="205" s="1"/>
  <c r="S463" i="205" s="1"/>
  <c r="U462" i="205"/>
  <c r="K462" i="205"/>
  <c r="S462" i="205" s="1"/>
  <c r="U461" i="205"/>
  <c r="K461" i="205"/>
  <c r="O461" i="205" s="1"/>
  <c r="S461" i="205" s="1"/>
  <c r="U460" i="205"/>
  <c r="K460" i="205"/>
  <c r="O460" i="205" s="1"/>
  <c r="S460" i="205" s="1"/>
  <c r="U459" i="205"/>
  <c r="K459" i="205"/>
  <c r="L459" i="205" s="1"/>
  <c r="S459" i="205" s="1"/>
  <c r="U458" i="205"/>
  <c r="K458" i="205"/>
  <c r="U457" i="205"/>
  <c r="K457" i="205"/>
  <c r="P457" i="205" s="1"/>
  <c r="S457" i="205" s="1"/>
  <c r="U456" i="205"/>
  <c r="K456" i="205"/>
  <c r="U455" i="205"/>
  <c r="K455" i="205"/>
  <c r="N455" i="205" s="1"/>
  <c r="S455" i="205" s="1"/>
  <c r="U454" i="205"/>
  <c r="K454" i="205"/>
  <c r="Q454" i="205" s="1"/>
  <c r="S454" i="205" s="1"/>
  <c r="U453" i="205"/>
  <c r="K453" i="205"/>
  <c r="U452" i="205"/>
  <c r="K452" i="205"/>
  <c r="Q452" i="205" s="1"/>
  <c r="S452" i="205" s="1"/>
  <c r="U451" i="205"/>
  <c r="K451" i="205"/>
  <c r="Q451" i="205" s="1"/>
  <c r="S451" i="205" s="1"/>
  <c r="U450" i="205"/>
  <c r="K450" i="205"/>
  <c r="S450" i="205" s="1"/>
  <c r="K449" i="205"/>
  <c r="N449" i="205" s="1"/>
  <c r="D448" i="205"/>
  <c r="U447" i="205"/>
  <c r="K447" i="205"/>
  <c r="D447" i="205"/>
  <c r="U446" i="205"/>
  <c r="K446" i="205"/>
  <c r="D446" i="205"/>
  <c r="U445" i="205"/>
  <c r="K445" i="205"/>
  <c r="S445" i="205" s="1"/>
  <c r="D445" i="205"/>
  <c r="U444" i="205"/>
  <c r="K444" i="205"/>
  <c r="Q444" i="205" s="1"/>
  <c r="S444" i="205" s="1"/>
  <c r="D444" i="205"/>
  <c r="U443" i="205"/>
  <c r="K443" i="205"/>
  <c r="S443" i="205" s="1"/>
  <c r="D443" i="205"/>
  <c r="U442" i="205"/>
  <c r="K442" i="205"/>
  <c r="D442" i="205"/>
  <c r="U441" i="205"/>
  <c r="K441" i="205"/>
  <c r="D441" i="205"/>
  <c r="U440" i="205"/>
  <c r="K440" i="205"/>
  <c r="Q440" i="205" s="1"/>
  <c r="S440" i="205" s="1"/>
  <c r="D440" i="205"/>
  <c r="K439" i="205"/>
  <c r="L439" i="205" s="1"/>
  <c r="S439" i="205" s="1"/>
  <c r="D439" i="205"/>
  <c r="U438" i="205"/>
  <c r="K438" i="205"/>
  <c r="L438" i="205" s="1"/>
  <c r="S438" i="205" s="1"/>
  <c r="D438" i="205"/>
  <c r="U437" i="205"/>
  <c r="K437" i="205"/>
  <c r="L437" i="205" s="1"/>
  <c r="S437" i="205" s="1"/>
  <c r="D437" i="205"/>
  <c r="U436" i="205"/>
  <c r="K436" i="205"/>
  <c r="D436" i="205"/>
  <c r="U435" i="205"/>
  <c r="K435" i="205"/>
  <c r="D435" i="205"/>
  <c r="U434" i="205"/>
  <c r="K434" i="205"/>
  <c r="P434" i="205" s="1"/>
  <c r="S434" i="205" s="1"/>
  <c r="D434" i="205"/>
  <c r="U433" i="205"/>
  <c r="K433" i="205"/>
  <c r="D433" i="205"/>
  <c r="U432" i="205"/>
  <c r="K432" i="205"/>
  <c r="D432" i="205"/>
  <c r="U431" i="205"/>
  <c r="K431" i="205"/>
  <c r="Q431" i="205" s="1"/>
  <c r="S431" i="205" s="1"/>
  <c r="D431" i="205"/>
  <c r="U430" i="205"/>
  <c r="K430" i="205"/>
  <c r="O430" i="205" s="1"/>
  <c r="S430" i="205" s="1"/>
  <c r="D430" i="205"/>
  <c r="U429" i="205"/>
  <c r="K429" i="205"/>
  <c r="D429" i="205"/>
  <c r="U428" i="205"/>
  <c r="K428" i="205"/>
  <c r="Q428" i="205" s="1"/>
  <c r="S428" i="205" s="1"/>
  <c r="D428" i="205"/>
  <c r="U427" i="205"/>
  <c r="K427" i="205"/>
  <c r="S427" i="205" s="1"/>
  <c r="D427" i="205"/>
  <c r="U426" i="205"/>
  <c r="K426" i="205"/>
  <c r="S426" i="205" s="1"/>
  <c r="D426" i="205"/>
  <c r="U425" i="205"/>
  <c r="K425" i="205"/>
  <c r="S425" i="205" s="1"/>
  <c r="D425" i="205"/>
  <c r="U424" i="205"/>
  <c r="K424" i="205"/>
  <c r="L424" i="205" s="1"/>
  <c r="S424" i="205" s="1"/>
  <c r="D424" i="205"/>
  <c r="U423" i="205"/>
  <c r="K423" i="205"/>
  <c r="D423" i="205"/>
  <c r="U422" i="205"/>
  <c r="S422" i="205"/>
  <c r="K422" i="205"/>
  <c r="D422" i="205"/>
  <c r="U421" i="205"/>
  <c r="K421" i="205"/>
  <c r="S421" i="205" s="1"/>
  <c r="D421" i="205"/>
  <c r="U420" i="205"/>
  <c r="K420" i="205"/>
  <c r="D420" i="205"/>
  <c r="U419" i="205"/>
  <c r="K419" i="205"/>
  <c r="D419" i="205"/>
  <c r="U418" i="205"/>
  <c r="K418" i="205"/>
  <c r="D418" i="205"/>
  <c r="U417" i="205"/>
  <c r="K417" i="205"/>
  <c r="L417" i="205" s="1"/>
  <c r="S417" i="205" s="1"/>
  <c r="D417" i="205"/>
  <c r="U416" i="205"/>
  <c r="K416" i="205"/>
  <c r="D416" i="205"/>
  <c r="U415" i="205"/>
  <c r="K415" i="205"/>
  <c r="L415" i="205" s="1"/>
  <c r="S415" i="205" s="1"/>
  <c r="D415" i="205"/>
  <c r="U414" i="205"/>
  <c r="K414" i="205"/>
  <c r="D414" i="205"/>
  <c r="U413" i="205"/>
  <c r="K413" i="205"/>
  <c r="D413" i="205"/>
  <c r="U412" i="205"/>
  <c r="K412" i="205"/>
  <c r="P412" i="205" s="1"/>
  <c r="S412" i="205" s="1"/>
  <c r="D412" i="205"/>
  <c r="U411" i="205"/>
  <c r="K411" i="205"/>
  <c r="N411" i="205" s="1"/>
  <c r="S411" i="205" s="1"/>
  <c r="D411" i="205"/>
  <c r="U410" i="205"/>
  <c r="K410" i="205"/>
  <c r="L410" i="205" s="1"/>
  <c r="S410" i="205" s="1"/>
  <c r="D410" i="205"/>
  <c r="U409" i="205"/>
  <c r="K409" i="205"/>
  <c r="D409" i="205"/>
  <c r="U408" i="205"/>
  <c r="K408" i="205"/>
  <c r="D408" i="205"/>
  <c r="U407" i="205"/>
  <c r="K407" i="205"/>
  <c r="D407" i="205"/>
  <c r="U406" i="205"/>
  <c r="K406" i="205"/>
  <c r="D406" i="205"/>
  <c r="U405" i="205"/>
  <c r="K405" i="205"/>
  <c r="D405" i="205"/>
  <c r="U404" i="205"/>
  <c r="K404" i="205"/>
  <c r="D404" i="205"/>
  <c r="U403" i="205"/>
  <c r="K403" i="205"/>
  <c r="L403" i="205" s="1"/>
  <c r="S403" i="205" s="1"/>
  <c r="D403" i="205"/>
  <c r="U402" i="205"/>
  <c r="K402" i="205"/>
  <c r="S402" i="205" s="1"/>
  <c r="D402" i="205"/>
  <c r="U401" i="205"/>
  <c r="S401" i="205"/>
  <c r="K401" i="205"/>
  <c r="D401" i="205"/>
  <c r="U400" i="205"/>
  <c r="K400" i="205"/>
  <c r="S400" i="205" s="1"/>
  <c r="D400" i="205"/>
  <c r="U399" i="205"/>
  <c r="K399" i="205"/>
  <c r="D399" i="205"/>
  <c r="U398" i="205"/>
  <c r="K398" i="205"/>
  <c r="S398" i="205" s="1"/>
  <c r="D398" i="205"/>
  <c r="U397" i="205"/>
  <c r="K397" i="205"/>
  <c r="D397" i="205"/>
  <c r="U396" i="205"/>
  <c r="K396" i="205"/>
  <c r="S396" i="205" s="1"/>
  <c r="D396" i="205"/>
  <c r="U395" i="205"/>
  <c r="K395" i="205"/>
  <c r="S395" i="205" s="1"/>
  <c r="D395" i="205"/>
  <c r="U394" i="205"/>
  <c r="K394" i="205"/>
  <c r="D394" i="205"/>
  <c r="U393" i="205"/>
  <c r="K393" i="205"/>
  <c r="P393" i="205" s="1"/>
  <c r="S393" i="205" s="1"/>
  <c r="D393" i="205"/>
  <c r="U392" i="205"/>
  <c r="K392" i="205"/>
  <c r="D392" i="205"/>
  <c r="U391" i="205"/>
  <c r="K391" i="205"/>
  <c r="P391" i="205" s="1"/>
  <c r="S391" i="205" s="1"/>
  <c r="D391" i="205"/>
  <c r="U390" i="205"/>
  <c r="K390" i="205"/>
  <c r="L390" i="205" s="1"/>
  <c r="S390" i="205" s="1"/>
  <c r="D390" i="205"/>
  <c r="U389" i="205"/>
  <c r="K389" i="205"/>
  <c r="S389" i="205" s="1"/>
  <c r="D389" i="205"/>
  <c r="U388" i="205"/>
  <c r="K388" i="205"/>
  <c r="Q388" i="205" s="1"/>
  <c r="S388" i="205" s="1"/>
  <c r="D388" i="205"/>
  <c r="U387" i="205"/>
  <c r="K387" i="205"/>
  <c r="Q387" i="205" s="1"/>
  <c r="S387" i="205" s="1"/>
  <c r="D387" i="205"/>
  <c r="U386" i="205"/>
  <c r="K386" i="205"/>
  <c r="L386" i="205" s="1"/>
  <c r="S386" i="205" s="1"/>
  <c r="D386" i="205"/>
  <c r="U385" i="205"/>
  <c r="K385" i="205"/>
  <c r="D385" i="205"/>
  <c r="U384" i="205"/>
  <c r="S384" i="205"/>
  <c r="K384" i="205"/>
  <c r="D384" i="205"/>
  <c r="U383" i="205"/>
  <c r="K383" i="205"/>
  <c r="N383" i="205" s="1"/>
  <c r="S383" i="205" s="1"/>
  <c r="D383" i="205"/>
  <c r="U382" i="205"/>
  <c r="K382" i="205"/>
  <c r="D382" i="205"/>
  <c r="U381" i="205"/>
  <c r="S381" i="205"/>
  <c r="K381" i="205"/>
  <c r="D381" i="205"/>
  <c r="U380" i="205"/>
  <c r="S380" i="205"/>
  <c r="K380" i="205"/>
  <c r="D380" i="205"/>
  <c r="U379" i="205"/>
  <c r="S379" i="205"/>
  <c r="K379" i="205"/>
  <c r="D379" i="205"/>
  <c r="U378" i="205"/>
  <c r="K378" i="205"/>
  <c r="Q378" i="205" s="1"/>
  <c r="S378" i="205" s="1"/>
  <c r="D378" i="205"/>
  <c r="U377" i="205"/>
  <c r="K377" i="205"/>
  <c r="L377" i="205" s="1"/>
  <c r="S377" i="205" s="1"/>
  <c r="D377" i="205"/>
  <c r="U376" i="205"/>
  <c r="K376" i="205"/>
  <c r="D376" i="205"/>
  <c r="U375" i="205"/>
  <c r="K375" i="205"/>
  <c r="S375" i="205" s="1"/>
  <c r="D375" i="205"/>
  <c r="U374" i="205"/>
  <c r="K374" i="205"/>
  <c r="L374" i="205" s="1"/>
  <c r="S374" i="205" s="1"/>
  <c r="D374" i="205"/>
  <c r="U373" i="205"/>
  <c r="K373" i="205"/>
  <c r="D373" i="205"/>
  <c r="U372" i="205"/>
  <c r="K372" i="205"/>
  <c r="D372" i="205"/>
  <c r="U371" i="205"/>
  <c r="K371" i="205"/>
  <c r="L371" i="205" s="1"/>
  <c r="S371" i="205" s="1"/>
  <c r="D371" i="205"/>
  <c r="K370" i="205"/>
  <c r="L370" i="205" s="1"/>
  <c r="S370" i="205" s="1"/>
  <c r="D370" i="205"/>
  <c r="U369" i="205"/>
  <c r="K369" i="205"/>
  <c r="D369" i="205"/>
  <c r="U368" i="205"/>
  <c r="K368" i="205"/>
  <c r="S368" i="205" s="1"/>
  <c r="D368" i="205"/>
  <c r="U367" i="205"/>
  <c r="K367" i="205"/>
  <c r="Q367" i="205" s="1"/>
  <c r="S367" i="205" s="1"/>
  <c r="D367" i="205"/>
  <c r="U366" i="205"/>
  <c r="K366" i="205"/>
  <c r="L366" i="205" s="1"/>
  <c r="S366" i="205" s="1"/>
  <c r="D366" i="205"/>
  <c r="U365" i="205"/>
  <c r="K365" i="205"/>
  <c r="Q365" i="205" s="1"/>
  <c r="S365" i="205" s="1"/>
  <c r="D365" i="205"/>
  <c r="U364" i="205"/>
  <c r="K364" i="205"/>
  <c r="Q364" i="205" s="1"/>
  <c r="S364" i="205" s="1"/>
  <c r="D364" i="205"/>
  <c r="U363" i="205"/>
  <c r="K363" i="205"/>
  <c r="D363" i="205"/>
  <c r="U362" i="205"/>
  <c r="K362" i="205"/>
  <c r="D362" i="205"/>
  <c r="U361" i="205"/>
  <c r="K361" i="205"/>
  <c r="D361" i="205"/>
  <c r="U360" i="205"/>
  <c r="K360" i="205"/>
  <c r="S360" i="205" s="1"/>
  <c r="D360" i="205"/>
  <c r="U359" i="205"/>
  <c r="K359" i="205"/>
  <c r="L359" i="205" s="1"/>
  <c r="S359" i="205" s="1"/>
  <c r="D359" i="205"/>
  <c r="U358" i="205"/>
  <c r="K358" i="205"/>
  <c r="D358" i="205"/>
  <c r="U357" i="205"/>
  <c r="K357" i="205"/>
  <c r="D357" i="205"/>
  <c r="U356" i="205"/>
  <c r="K356" i="205"/>
  <c r="D356" i="205"/>
  <c r="U355" i="205"/>
  <c r="K355" i="205"/>
  <c r="N355" i="205" s="1"/>
  <c r="S355" i="205" s="1"/>
  <c r="D355" i="205"/>
  <c r="U354" i="205"/>
  <c r="K354" i="205"/>
  <c r="D354" i="205"/>
  <c r="U353" i="205"/>
  <c r="K353" i="205"/>
  <c r="P353" i="205" s="1"/>
  <c r="S353" i="205" s="1"/>
  <c r="D353" i="205"/>
  <c r="U352" i="205"/>
  <c r="K352" i="205"/>
  <c r="P352" i="205" s="1"/>
  <c r="S352" i="205" s="1"/>
  <c r="D352" i="205"/>
  <c r="U351" i="205"/>
  <c r="K351" i="205"/>
  <c r="D351" i="205"/>
  <c r="U350" i="205"/>
  <c r="K350" i="205"/>
  <c r="Q350" i="205" s="1"/>
  <c r="S350" i="205" s="1"/>
  <c r="D350" i="205"/>
  <c r="U349" i="205"/>
  <c r="K349" i="205"/>
  <c r="Q349" i="205" s="1"/>
  <c r="S349" i="205" s="1"/>
  <c r="D349" i="205"/>
  <c r="U348" i="205"/>
  <c r="K348" i="205"/>
  <c r="S348" i="205" s="1"/>
  <c r="D348" i="205"/>
  <c r="U347" i="205"/>
  <c r="K347" i="205"/>
  <c r="M347" i="205" s="1"/>
  <c r="S347" i="205" s="1"/>
  <c r="D347" i="205"/>
  <c r="D346" i="205"/>
  <c r="U345" i="205"/>
  <c r="K345" i="205"/>
  <c r="Q345" i="205" s="1"/>
  <c r="S345" i="205" s="1"/>
  <c r="D345" i="205"/>
  <c r="U344" i="205"/>
  <c r="K344" i="205"/>
  <c r="L344" i="205" s="1"/>
  <c r="S344" i="205" s="1"/>
  <c r="D344" i="205"/>
  <c r="U343" i="205"/>
  <c r="K343" i="205"/>
  <c r="D343" i="205"/>
  <c r="U342" i="205"/>
  <c r="K342" i="205"/>
  <c r="N342" i="205" s="1"/>
  <c r="S342" i="205" s="1"/>
  <c r="D342" i="205"/>
  <c r="U341" i="205"/>
  <c r="K341" i="205"/>
  <c r="D341" i="205"/>
  <c r="U340" i="205"/>
  <c r="K340" i="205"/>
  <c r="D340" i="205"/>
  <c r="U339" i="205"/>
  <c r="S339" i="205"/>
  <c r="K339" i="205"/>
  <c r="D339" i="205"/>
  <c r="U338" i="205"/>
  <c r="K338" i="205"/>
  <c r="S338" i="205" s="1"/>
  <c r="D338" i="205"/>
  <c r="U337" i="205"/>
  <c r="K337" i="205"/>
  <c r="D337" i="205"/>
  <c r="U336" i="205"/>
  <c r="K336" i="205"/>
  <c r="S336" i="205" s="1"/>
  <c r="D336" i="205"/>
  <c r="U335" i="205"/>
  <c r="K335" i="205"/>
  <c r="S335" i="205" s="1"/>
  <c r="D335" i="205"/>
  <c r="U334" i="205"/>
  <c r="K334" i="205"/>
  <c r="D334" i="205"/>
  <c r="U333" i="205"/>
  <c r="K333" i="205"/>
  <c r="Q333" i="205" s="1"/>
  <c r="S333" i="205" s="1"/>
  <c r="D333" i="205"/>
  <c r="U332" i="205"/>
  <c r="K332" i="205"/>
  <c r="D332" i="205"/>
  <c r="U331" i="205"/>
  <c r="K331" i="205"/>
  <c r="S331" i="205" s="1"/>
  <c r="D331" i="205"/>
  <c r="U330" i="205"/>
  <c r="K330" i="205"/>
  <c r="L330" i="205" s="1"/>
  <c r="S330" i="205" s="1"/>
  <c r="D330" i="205"/>
  <c r="U329" i="205"/>
  <c r="S329" i="205"/>
  <c r="K329" i="205"/>
  <c r="D329" i="205"/>
  <c r="U328" i="205"/>
  <c r="S328" i="205"/>
  <c r="K328" i="205"/>
  <c r="D328" i="205"/>
  <c r="U327" i="205"/>
  <c r="K327" i="205"/>
  <c r="D327" i="205"/>
  <c r="U326" i="205"/>
  <c r="K326" i="205"/>
  <c r="L326" i="205" s="1"/>
  <c r="S326" i="205" s="1"/>
  <c r="D326" i="205"/>
  <c r="U325" i="205"/>
  <c r="K325" i="205"/>
  <c r="D325" i="205"/>
  <c r="U324" i="205"/>
  <c r="K324" i="205"/>
  <c r="O324" i="205" s="1"/>
  <c r="S324" i="205" s="1"/>
  <c r="D324" i="205"/>
  <c r="U323" i="205"/>
  <c r="K323" i="205"/>
  <c r="D323" i="205"/>
  <c r="U322" i="205"/>
  <c r="K322" i="205"/>
  <c r="S322" i="205" s="1"/>
  <c r="D322" i="205"/>
  <c r="U321" i="205"/>
  <c r="K321" i="205"/>
  <c r="D321" i="205"/>
  <c r="U320" i="205"/>
  <c r="K320" i="205"/>
  <c r="S320" i="205" s="1"/>
  <c r="D320" i="205"/>
  <c r="U319" i="205"/>
  <c r="S319" i="205"/>
  <c r="K319" i="205"/>
  <c r="D319" i="205"/>
  <c r="U318" i="205"/>
  <c r="K318" i="205"/>
  <c r="D318" i="205"/>
  <c r="U317" i="205"/>
  <c r="K317" i="205"/>
  <c r="D317" i="205"/>
  <c r="U316" i="205"/>
  <c r="K316" i="205"/>
  <c r="S316" i="205" s="1"/>
  <c r="D316" i="205"/>
  <c r="U315" i="205"/>
  <c r="K315" i="205"/>
  <c r="D315" i="205"/>
  <c r="U314" i="205"/>
  <c r="K314" i="205"/>
  <c r="Q314" i="205" s="1"/>
  <c r="S314" i="205" s="1"/>
  <c r="D314" i="205"/>
  <c r="U313" i="205"/>
  <c r="K313" i="205"/>
  <c r="Q313" i="205" s="1"/>
  <c r="S313" i="205" s="1"/>
  <c r="D313" i="205"/>
  <c r="U312" i="205"/>
  <c r="S312" i="205"/>
  <c r="K312" i="205"/>
  <c r="D312" i="205"/>
  <c r="U311" i="205"/>
  <c r="K311" i="205"/>
  <c r="D311" i="205"/>
  <c r="U310" i="205"/>
  <c r="K310" i="205"/>
  <c r="D310" i="205"/>
  <c r="U309" i="205"/>
  <c r="K309" i="205"/>
  <c r="D309" i="205"/>
  <c r="U308" i="205"/>
  <c r="K308" i="205"/>
  <c r="D308" i="205"/>
  <c r="U307" i="205"/>
  <c r="K307" i="205"/>
  <c r="D307" i="205"/>
  <c r="U306" i="205"/>
  <c r="K306" i="205"/>
  <c r="D306" i="205"/>
  <c r="U305" i="205"/>
  <c r="K305" i="205"/>
  <c r="D305" i="205"/>
  <c r="U304" i="205"/>
  <c r="K304" i="205"/>
  <c r="D304" i="205"/>
  <c r="U303" i="205"/>
  <c r="K303" i="205"/>
  <c r="D303" i="205"/>
  <c r="U302" i="205"/>
  <c r="K302" i="205"/>
  <c r="D302" i="205"/>
  <c r="U301" i="205"/>
  <c r="K301" i="205"/>
  <c r="D301" i="205"/>
  <c r="U300" i="205"/>
  <c r="K300" i="205"/>
  <c r="D300" i="205"/>
  <c r="U299" i="205"/>
  <c r="K299" i="205"/>
  <c r="D299" i="205"/>
  <c r="U298" i="205"/>
  <c r="K298" i="205"/>
  <c r="D298" i="205"/>
  <c r="U297" i="205"/>
  <c r="K297" i="205"/>
  <c r="D297" i="205"/>
  <c r="U296" i="205"/>
  <c r="K296" i="205"/>
  <c r="S296" i="205" s="1"/>
  <c r="D296" i="205"/>
  <c r="U295" i="205"/>
  <c r="K295" i="205"/>
  <c r="D295" i="205"/>
  <c r="U294" i="205"/>
  <c r="K294" i="205"/>
  <c r="D294" i="205"/>
  <c r="U293" i="205"/>
  <c r="K293" i="205"/>
  <c r="D293" i="205"/>
  <c r="U292" i="205"/>
  <c r="K292" i="205"/>
  <c r="P292" i="205" s="1"/>
  <c r="S292" i="205" s="1"/>
  <c r="D292" i="205"/>
  <c r="U291" i="205"/>
  <c r="K291" i="205"/>
  <c r="P291" i="205" s="1"/>
  <c r="S291" i="205" s="1"/>
  <c r="D291" i="205"/>
  <c r="U290" i="205"/>
  <c r="K290" i="205"/>
  <c r="D290" i="205"/>
  <c r="U289" i="205"/>
  <c r="K289" i="205"/>
  <c r="S289" i="205" s="1"/>
  <c r="D289" i="205"/>
  <c r="U288" i="205"/>
  <c r="K288" i="205"/>
  <c r="Q288" i="205" s="1"/>
  <c r="S288" i="205" s="1"/>
  <c r="D288" i="205"/>
  <c r="U287" i="205"/>
  <c r="K287" i="205"/>
  <c r="S287" i="205" s="1"/>
  <c r="D287" i="205"/>
  <c r="U286" i="205"/>
  <c r="K286" i="205"/>
  <c r="S286" i="205" s="1"/>
  <c r="D286" i="205"/>
  <c r="U285" i="205"/>
  <c r="K285" i="205"/>
  <c r="S285" i="205" s="1"/>
  <c r="D285" i="205"/>
  <c r="U284" i="205"/>
  <c r="K284" i="205"/>
  <c r="S284" i="205" s="1"/>
  <c r="D284" i="205"/>
  <c r="U283" i="205"/>
  <c r="K283" i="205"/>
  <c r="Q283" i="205" s="1"/>
  <c r="S283" i="205" s="1"/>
  <c r="D283" i="205"/>
  <c r="U282" i="205"/>
  <c r="K282" i="205"/>
  <c r="D282" i="205"/>
  <c r="U281" i="205"/>
  <c r="K281" i="205"/>
  <c r="D281" i="205"/>
  <c r="U280" i="205"/>
  <c r="K280" i="205"/>
  <c r="D280" i="205"/>
  <c r="U279" i="205"/>
  <c r="K279" i="205"/>
  <c r="D279" i="205"/>
  <c r="U278" i="205"/>
  <c r="K278" i="205"/>
  <c r="D278" i="205"/>
  <c r="U277" i="205"/>
  <c r="K277" i="205"/>
  <c r="D277" i="205"/>
  <c r="U276" i="205"/>
  <c r="K276" i="205"/>
  <c r="D276" i="205"/>
  <c r="U275" i="205"/>
  <c r="K275" i="205"/>
  <c r="S275" i="205" s="1"/>
  <c r="D275" i="205"/>
  <c r="U274" i="205"/>
  <c r="S274" i="205"/>
  <c r="K274" i="205"/>
  <c r="D274" i="205"/>
  <c r="U273" i="205"/>
  <c r="K273" i="205"/>
  <c r="D273" i="205"/>
  <c r="U272" i="205"/>
  <c r="K272" i="205"/>
  <c r="S272" i="205" s="1"/>
  <c r="D272" i="205"/>
  <c r="U271" i="205"/>
  <c r="K271" i="205"/>
  <c r="D271" i="205"/>
  <c r="U270" i="205"/>
  <c r="K270" i="205"/>
  <c r="D270" i="205"/>
  <c r="U269" i="205"/>
  <c r="K269" i="205"/>
  <c r="D269" i="205"/>
  <c r="U268" i="205"/>
  <c r="K268" i="205"/>
  <c r="P268" i="205" s="1"/>
  <c r="S268" i="205" s="1"/>
  <c r="D268" i="205"/>
  <c r="U267" i="205"/>
  <c r="K267" i="205"/>
  <c r="D267" i="205"/>
  <c r="U266" i="205"/>
  <c r="K266" i="205"/>
  <c r="D266" i="205"/>
  <c r="U265" i="205"/>
  <c r="K265" i="205"/>
  <c r="S265" i="205" s="1"/>
  <c r="D265" i="205"/>
  <c r="U264" i="205"/>
  <c r="S264" i="205"/>
  <c r="K264" i="205"/>
  <c r="D264" i="205"/>
  <c r="U263" i="205"/>
  <c r="K263" i="205"/>
  <c r="N263" i="205" s="1"/>
  <c r="S263" i="205" s="1"/>
  <c r="D263" i="205"/>
  <c r="U262" i="205"/>
  <c r="K262" i="205"/>
  <c r="D262" i="205"/>
  <c r="U261" i="205"/>
  <c r="K261" i="205"/>
  <c r="S261" i="205" s="1"/>
  <c r="D261" i="205"/>
  <c r="U260" i="205"/>
  <c r="K260" i="205"/>
  <c r="D260" i="205"/>
  <c r="U259" i="205"/>
  <c r="K259" i="205"/>
  <c r="D259" i="205"/>
  <c r="U258" i="205"/>
  <c r="K258" i="205"/>
  <c r="L258" i="205" s="1"/>
  <c r="S258" i="205" s="1"/>
  <c r="D258" i="205"/>
  <c r="U257" i="205"/>
  <c r="K257" i="205"/>
  <c r="D257" i="205"/>
  <c r="U256" i="205"/>
  <c r="K256" i="205"/>
  <c r="S256" i="205" s="1"/>
  <c r="D256" i="205"/>
  <c r="U255" i="205"/>
  <c r="K255" i="205"/>
  <c r="S255" i="205" s="1"/>
  <c r="D255" i="205"/>
  <c r="U254" i="205"/>
  <c r="S254" i="205"/>
  <c r="K254" i="205"/>
  <c r="D254" i="205"/>
  <c r="U253" i="205"/>
  <c r="K253" i="205"/>
  <c r="D253" i="205"/>
  <c r="U252" i="205"/>
  <c r="K252" i="205"/>
  <c r="D252" i="205"/>
  <c r="U251" i="205"/>
  <c r="K251" i="205"/>
  <c r="D251" i="205"/>
  <c r="U250" i="205"/>
  <c r="K250" i="205"/>
  <c r="D250" i="205"/>
  <c r="U249" i="205"/>
  <c r="S249" i="205"/>
  <c r="K249" i="205"/>
  <c r="D249" i="205"/>
  <c r="U248" i="205"/>
  <c r="K248" i="205"/>
  <c r="S248" i="205" s="1"/>
  <c r="D248" i="205"/>
  <c r="U247" i="205"/>
  <c r="K247" i="205"/>
  <c r="D247" i="205"/>
  <c r="U246" i="205"/>
  <c r="K246" i="205"/>
  <c r="D246" i="205"/>
  <c r="U245" i="205"/>
  <c r="K245" i="205"/>
  <c r="O245" i="205" s="1"/>
  <c r="S245" i="205" s="1"/>
  <c r="D245" i="205"/>
  <c r="U244" i="205"/>
  <c r="K244" i="205"/>
  <c r="D244" i="205"/>
  <c r="U243" i="205"/>
  <c r="K243" i="205"/>
  <c r="D243" i="205"/>
  <c r="U242" i="205"/>
  <c r="K242" i="205"/>
  <c r="S242" i="205" s="1"/>
  <c r="D242" i="205"/>
  <c r="U241" i="205"/>
  <c r="S241" i="205"/>
  <c r="K241" i="205"/>
  <c r="D241" i="205"/>
  <c r="U240" i="205"/>
  <c r="K240" i="205"/>
  <c r="N240" i="205" s="1"/>
  <c r="S240" i="205" s="1"/>
  <c r="D240" i="205"/>
  <c r="U239" i="205"/>
  <c r="K239" i="205"/>
  <c r="N239" i="205" s="1"/>
  <c r="S239" i="205" s="1"/>
  <c r="D239" i="205"/>
  <c r="U238" i="205"/>
  <c r="S238" i="205"/>
  <c r="K238" i="205"/>
  <c r="D238" i="205"/>
  <c r="U237" i="205"/>
  <c r="K237" i="205"/>
  <c r="S237" i="205" s="1"/>
  <c r="D237" i="205"/>
  <c r="U236" i="205"/>
  <c r="K236" i="205"/>
  <c r="D236" i="205"/>
  <c r="U235" i="205"/>
  <c r="K235" i="205"/>
  <c r="D235" i="205"/>
  <c r="U234" i="205"/>
  <c r="K234" i="205"/>
  <c r="D234" i="205"/>
  <c r="U233" i="205"/>
  <c r="K233" i="205"/>
  <c r="D233" i="205"/>
  <c r="U232" i="205"/>
  <c r="K232" i="205"/>
  <c r="Q232" i="205" s="1"/>
  <c r="S232" i="205" s="1"/>
  <c r="D232" i="205"/>
  <c r="U231" i="205"/>
  <c r="S231" i="205"/>
  <c r="K231" i="205"/>
  <c r="D231" i="205"/>
  <c r="U230" i="205"/>
  <c r="K230" i="205"/>
  <c r="D230" i="205"/>
  <c r="U229" i="205"/>
  <c r="K229" i="205"/>
  <c r="D229" i="205"/>
  <c r="U228" i="205"/>
  <c r="K228" i="205"/>
  <c r="D228" i="205"/>
  <c r="U227" i="205"/>
  <c r="K227" i="205"/>
  <c r="M227" i="205" s="1"/>
  <c r="S227" i="205" s="1"/>
  <c r="D227" i="205"/>
  <c r="U226" i="205"/>
  <c r="K226" i="205"/>
  <c r="M226" i="205" s="1"/>
  <c r="S226" i="205" s="1"/>
  <c r="D226" i="205"/>
  <c r="U225" i="205"/>
  <c r="K225" i="205"/>
  <c r="D225" i="205"/>
  <c r="U224" i="205"/>
  <c r="K224" i="205"/>
  <c r="D224" i="205"/>
  <c r="U223" i="205"/>
  <c r="K223" i="205"/>
  <c r="L223" i="205" s="1"/>
  <c r="S223" i="205" s="1"/>
  <c r="D223" i="205"/>
  <c r="U222" i="205"/>
  <c r="K222" i="205"/>
  <c r="D222" i="205"/>
  <c r="U221" i="205"/>
  <c r="K221" i="205"/>
  <c r="L221" i="205" s="1"/>
  <c r="S221" i="205" s="1"/>
  <c r="D221" i="205"/>
  <c r="U220" i="205"/>
  <c r="K220" i="205"/>
  <c r="D220" i="205"/>
  <c r="U219" i="205"/>
  <c r="K219" i="205"/>
  <c r="D219" i="205"/>
  <c r="U218" i="205"/>
  <c r="K218" i="205"/>
  <c r="D218" i="205"/>
  <c r="U217" i="205"/>
  <c r="K217" i="205"/>
  <c r="N217" i="205" s="1"/>
  <c r="S217" i="205" s="1"/>
  <c r="D217" i="205"/>
  <c r="U216" i="205"/>
  <c r="K216" i="205"/>
  <c r="D216" i="205"/>
  <c r="U215" i="205"/>
  <c r="K215" i="205"/>
  <c r="O215" i="205" s="1"/>
  <c r="S215" i="205" s="1"/>
  <c r="D215" i="205"/>
  <c r="U214" i="205"/>
  <c r="K214" i="205"/>
  <c r="O214" i="205" s="1"/>
  <c r="S214" i="205" s="1"/>
  <c r="D214" i="205"/>
  <c r="U213" i="205"/>
  <c r="K213" i="205"/>
  <c r="D213" i="205"/>
  <c r="U212" i="205"/>
  <c r="K212" i="205"/>
  <c r="D212" i="205"/>
  <c r="U211" i="205"/>
  <c r="K211" i="205"/>
  <c r="S211" i="205" s="1"/>
  <c r="D211" i="205"/>
  <c r="U210" i="205"/>
  <c r="K210" i="205"/>
  <c r="S210" i="205" s="1"/>
  <c r="D210" i="205"/>
  <c r="U209" i="205"/>
  <c r="K209" i="205"/>
  <c r="D209" i="205"/>
  <c r="U208" i="205"/>
  <c r="K208" i="205"/>
  <c r="O208" i="205" s="1"/>
  <c r="S208" i="205" s="1"/>
  <c r="D208" i="205"/>
  <c r="U207" i="205"/>
  <c r="S207" i="205"/>
  <c r="K207" i="205"/>
  <c r="D207" i="205"/>
  <c r="U206" i="205"/>
  <c r="K206" i="205"/>
  <c r="D206" i="205"/>
  <c r="U205" i="205"/>
  <c r="S205" i="205"/>
  <c r="K205" i="205"/>
  <c r="D205" i="205"/>
  <c r="U204" i="205"/>
  <c r="K204" i="205"/>
  <c r="N204" i="205" s="1"/>
  <c r="S204" i="205" s="1"/>
  <c r="D204" i="205"/>
  <c r="U203" i="205"/>
  <c r="K203" i="205"/>
  <c r="D203" i="205"/>
  <c r="U202" i="205"/>
  <c r="K202" i="205"/>
  <c r="D202" i="205"/>
  <c r="U201" i="205"/>
  <c r="K201" i="205"/>
  <c r="D201" i="205"/>
  <c r="U200" i="205"/>
  <c r="K200" i="205"/>
  <c r="L200" i="205" s="1"/>
  <c r="S200" i="205" s="1"/>
  <c r="D200" i="205"/>
  <c r="U199" i="205"/>
  <c r="S199" i="205"/>
  <c r="K199" i="205"/>
  <c r="D199" i="205"/>
  <c r="U198" i="205"/>
  <c r="K198" i="205"/>
  <c r="D198" i="205"/>
  <c r="U197" i="205"/>
  <c r="K197" i="205"/>
  <c r="D197" i="205"/>
  <c r="U196" i="205"/>
  <c r="K196" i="205"/>
  <c r="S196" i="205" s="1"/>
  <c r="D196" i="205"/>
  <c r="U195" i="205"/>
  <c r="K195" i="205"/>
  <c r="D195" i="205"/>
  <c r="U194" i="205"/>
  <c r="K194" i="205"/>
  <c r="D194" i="205"/>
  <c r="U193" i="205"/>
  <c r="K193" i="205"/>
  <c r="S193" i="205" s="1"/>
  <c r="D193" i="205"/>
  <c r="U192" i="205"/>
  <c r="K192" i="205"/>
  <c r="D192" i="205"/>
  <c r="U191" i="205"/>
  <c r="K191" i="205"/>
  <c r="S191" i="205" s="1"/>
  <c r="D191" i="205"/>
  <c r="K190" i="205"/>
  <c r="D190" i="205"/>
  <c r="U189" i="205"/>
  <c r="D189" i="205"/>
  <c r="U188" i="205"/>
  <c r="K188" i="205"/>
  <c r="D188" i="205"/>
  <c r="U187" i="205"/>
  <c r="S187" i="205"/>
  <c r="K187" i="205"/>
  <c r="D187" i="205"/>
  <c r="U186" i="205"/>
  <c r="K186" i="205"/>
  <c r="P186" i="205" s="1"/>
  <c r="S186" i="205" s="1"/>
  <c r="D186" i="205"/>
  <c r="U185" i="205"/>
  <c r="K185" i="205"/>
  <c r="D185" i="205"/>
  <c r="AD184" i="205"/>
  <c r="AD185" i="205" s="1"/>
  <c r="AD186" i="205" s="1"/>
  <c r="AD187" i="205" s="1"/>
  <c r="AD188" i="205" s="1"/>
  <c r="AD189" i="205" s="1"/>
  <c r="AD190" i="205" s="1"/>
  <c r="AD191" i="205" s="1"/>
  <c r="AD192" i="205" s="1"/>
  <c r="AD193" i="205" s="1"/>
  <c r="AD194" i="205" s="1"/>
  <c r="AD195" i="205" s="1"/>
  <c r="AD196" i="205" s="1"/>
  <c r="AD197" i="205" s="1"/>
  <c r="AD198" i="205" s="1"/>
  <c r="AD199" i="205" s="1"/>
  <c r="AD200" i="205" s="1"/>
  <c r="AD201" i="205" s="1"/>
  <c r="AD202" i="205" s="1"/>
  <c r="AD203" i="205" s="1"/>
  <c r="AD204" i="205" s="1"/>
  <c r="AD205" i="205" s="1"/>
  <c r="AD206" i="205" s="1"/>
  <c r="AD207" i="205" s="1"/>
  <c r="AD208" i="205" s="1"/>
  <c r="AD209" i="205" s="1"/>
  <c r="AD210" i="205" s="1"/>
  <c r="AD211" i="205" s="1"/>
  <c r="AD212" i="205" s="1"/>
  <c r="AD213" i="205" s="1"/>
  <c r="AD214" i="205" s="1"/>
  <c r="AD215" i="205" s="1"/>
  <c r="AD216" i="205" s="1"/>
  <c r="AD217" i="205" s="1"/>
  <c r="AD218" i="205" s="1"/>
  <c r="AD219" i="205" s="1"/>
  <c r="AD220" i="205" s="1"/>
  <c r="AD221" i="205" s="1"/>
  <c r="AD222" i="205" s="1"/>
  <c r="AD223" i="205" s="1"/>
  <c r="AD224" i="205" s="1"/>
  <c r="AD225" i="205" s="1"/>
  <c r="AD226" i="205" s="1"/>
  <c r="AD227" i="205" s="1"/>
  <c r="AD228" i="205" s="1"/>
  <c r="AD229" i="205" s="1"/>
  <c r="AD230" i="205" s="1"/>
  <c r="AD231" i="205" s="1"/>
  <c r="AD232" i="205" s="1"/>
  <c r="AD233" i="205" s="1"/>
  <c r="AD234" i="205" s="1"/>
  <c r="AD235" i="205" s="1"/>
  <c r="AD236" i="205" s="1"/>
  <c r="AD237" i="205" s="1"/>
  <c r="AD238" i="205" s="1"/>
  <c r="AD239" i="205" s="1"/>
  <c r="AD240" i="205" s="1"/>
  <c r="AD241" i="205" s="1"/>
  <c r="AD242" i="205" s="1"/>
  <c r="AD243" i="205" s="1"/>
  <c r="AD244" i="205" s="1"/>
  <c r="AD245" i="205" s="1"/>
  <c r="AD246" i="205" s="1"/>
  <c r="AD247" i="205" s="1"/>
  <c r="AD248" i="205" s="1"/>
  <c r="AD249" i="205" s="1"/>
  <c r="AD250" i="205" s="1"/>
  <c r="AD251" i="205" s="1"/>
  <c r="AD252" i="205" s="1"/>
  <c r="AD253" i="205" s="1"/>
  <c r="AD254" i="205" s="1"/>
  <c r="AD255" i="205" s="1"/>
  <c r="AD256" i="205" s="1"/>
  <c r="AD257" i="205" s="1"/>
  <c r="AD258" i="205" s="1"/>
  <c r="AD259" i="205" s="1"/>
  <c r="AD260" i="205" s="1"/>
  <c r="AD261" i="205" s="1"/>
  <c r="AD262" i="205" s="1"/>
  <c r="AD263" i="205" s="1"/>
  <c r="AD264" i="205" s="1"/>
  <c r="AD265" i="205" s="1"/>
  <c r="AD266" i="205" s="1"/>
  <c r="AD267" i="205" s="1"/>
  <c r="AD268" i="205" s="1"/>
  <c r="AD269" i="205" s="1"/>
  <c r="AD270" i="205" s="1"/>
  <c r="AD271" i="205" s="1"/>
  <c r="AD272" i="205" s="1"/>
  <c r="AD273" i="205" s="1"/>
  <c r="AD274" i="205" s="1"/>
  <c r="AD275" i="205" s="1"/>
  <c r="AD276" i="205" s="1"/>
  <c r="AD277" i="205" s="1"/>
  <c r="AD278" i="205" s="1"/>
  <c r="AD279" i="205" s="1"/>
  <c r="AD280" i="205" s="1"/>
  <c r="AD281" i="205" s="1"/>
  <c r="AD282" i="205" s="1"/>
  <c r="AD283" i="205" s="1"/>
  <c r="AD284" i="205" s="1"/>
  <c r="AD285" i="205" s="1"/>
  <c r="AD286" i="205" s="1"/>
  <c r="AD287" i="205" s="1"/>
  <c r="AD288" i="205" s="1"/>
  <c r="AD289" i="205" s="1"/>
  <c r="AD290" i="205" s="1"/>
  <c r="AD291" i="205" s="1"/>
  <c r="AD292" i="205" s="1"/>
  <c r="AD293" i="205" s="1"/>
  <c r="AD294" i="205" s="1"/>
  <c r="AD295" i="205" s="1"/>
  <c r="AD296" i="205" s="1"/>
  <c r="AD297" i="205" s="1"/>
  <c r="AD298" i="205" s="1"/>
  <c r="AD299" i="205" s="1"/>
  <c r="AD300" i="205" s="1"/>
  <c r="AD301" i="205" s="1"/>
  <c r="AD302" i="205" s="1"/>
  <c r="AD303" i="205" s="1"/>
  <c r="AD304" i="205" s="1"/>
  <c r="AD305" i="205" s="1"/>
  <c r="AD306" i="205" s="1"/>
  <c r="AD307" i="205" s="1"/>
  <c r="AD308" i="205" s="1"/>
  <c r="AD309" i="205" s="1"/>
  <c r="AD310" i="205" s="1"/>
  <c r="AD311" i="205" s="1"/>
  <c r="AD312" i="205" s="1"/>
  <c r="AD313" i="205" s="1"/>
  <c r="AD314" i="205" s="1"/>
  <c r="AD315" i="205" s="1"/>
  <c r="AD316" i="205" s="1"/>
  <c r="AD317" i="205" s="1"/>
  <c r="AD318" i="205" s="1"/>
  <c r="AD319" i="205" s="1"/>
  <c r="AD320" i="205" s="1"/>
  <c r="AD321" i="205" s="1"/>
  <c r="AD322" i="205" s="1"/>
  <c r="AD323" i="205" s="1"/>
  <c r="AD324" i="205" s="1"/>
  <c r="AD325" i="205" s="1"/>
  <c r="AD326" i="205" s="1"/>
  <c r="AD327" i="205" s="1"/>
  <c r="AD328" i="205" s="1"/>
  <c r="AD329" i="205" s="1"/>
  <c r="AD330" i="205" s="1"/>
  <c r="AD331" i="205" s="1"/>
  <c r="AD332" i="205" s="1"/>
  <c r="AD333" i="205" s="1"/>
  <c r="AD334" i="205" s="1"/>
  <c r="AD335" i="205" s="1"/>
  <c r="AD336" i="205" s="1"/>
  <c r="AD337" i="205" s="1"/>
  <c r="AD338" i="205" s="1"/>
  <c r="AD339" i="205" s="1"/>
  <c r="AD340" i="205" s="1"/>
  <c r="AD341" i="205" s="1"/>
  <c r="AD342" i="205" s="1"/>
  <c r="AD343" i="205" s="1"/>
  <c r="AD344" i="205" s="1"/>
  <c r="AD345" i="205" s="1"/>
  <c r="AD346" i="205" s="1"/>
  <c r="AD347" i="205" s="1"/>
  <c r="AD348" i="205" s="1"/>
  <c r="AD349" i="205" s="1"/>
  <c r="AD350" i="205" s="1"/>
  <c r="AD351" i="205" s="1"/>
  <c r="AD352" i="205" s="1"/>
  <c r="AD353" i="205" s="1"/>
  <c r="AD354" i="205" s="1"/>
  <c r="AD355" i="205" s="1"/>
  <c r="AD356" i="205" s="1"/>
  <c r="AD358" i="205" s="1"/>
  <c r="AD359" i="205" s="1"/>
  <c r="AD360" i="205" s="1"/>
  <c r="AD361" i="205" s="1"/>
  <c r="AD362" i="205" s="1"/>
  <c r="AD363" i="205" s="1"/>
  <c r="AD364" i="205" s="1"/>
  <c r="AD365" i="205" s="1"/>
  <c r="AD366" i="205" s="1"/>
  <c r="AD367" i="205" s="1"/>
  <c r="AD368" i="205" s="1"/>
  <c r="AD369" i="205" s="1"/>
  <c r="AD370" i="205" s="1"/>
  <c r="AD371" i="205" s="1"/>
  <c r="AD372" i="205" s="1"/>
  <c r="AD373" i="205" s="1"/>
  <c r="AD374" i="205" s="1"/>
  <c r="U184" i="205"/>
  <c r="K184" i="205"/>
  <c r="D184" i="205"/>
  <c r="U183" i="205"/>
  <c r="S183" i="205"/>
  <c r="K183" i="205"/>
  <c r="D183" i="205"/>
  <c r="U182" i="205"/>
  <c r="K182" i="205"/>
  <c r="D182" i="205"/>
  <c r="U181" i="205"/>
  <c r="K181" i="205"/>
  <c r="D181" i="205"/>
  <c r="U180" i="205"/>
  <c r="K180" i="205"/>
  <c r="D180" i="205"/>
  <c r="K179" i="205"/>
  <c r="O179" i="205" s="1"/>
  <c r="S179" i="205" s="1"/>
  <c r="D179" i="205"/>
  <c r="U178" i="205"/>
  <c r="K178" i="205"/>
  <c r="D178" i="205"/>
  <c r="U177" i="205"/>
  <c r="K177" i="205"/>
  <c r="D177" i="205"/>
  <c r="U176" i="205"/>
  <c r="S176" i="205"/>
  <c r="K176" i="205"/>
  <c r="D176" i="205"/>
  <c r="U175" i="205"/>
  <c r="K175" i="205"/>
  <c r="D175" i="205"/>
  <c r="U174" i="205"/>
  <c r="K174" i="205"/>
  <c r="P174" i="205" s="1"/>
  <c r="S174" i="205" s="1"/>
  <c r="D174" i="205"/>
  <c r="U173" i="205"/>
  <c r="K173" i="205"/>
  <c r="P173" i="205" s="1"/>
  <c r="S173" i="205" s="1"/>
  <c r="D173" i="205"/>
  <c r="U172" i="205"/>
  <c r="K172" i="205"/>
  <c r="P172" i="205" s="1"/>
  <c r="S172" i="205" s="1"/>
  <c r="D172" i="205"/>
  <c r="U171" i="205"/>
  <c r="K171" i="205"/>
  <c r="R171" i="205" s="1"/>
  <c r="S171" i="205" s="1"/>
  <c r="D171" i="205"/>
  <c r="U170" i="205"/>
  <c r="K170" i="205"/>
  <c r="D170" i="205"/>
  <c r="U169" i="205"/>
  <c r="K169" i="205"/>
  <c r="Q169" i="205" s="1"/>
  <c r="S169" i="205" s="1"/>
  <c r="D169" i="205"/>
  <c r="U168" i="205"/>
  <c r="K168" i="205"/>
  <c r="Q168" i="205" s="1"/>
  <c r="S168" i="205" s="1"/>
  <c r="D168" i="205"/>
  <c r="U167" i="205"/>
  <c r="K167" i="205"/>
  <c r="S167" i="205" s="1"/>
  <c r="D167" i="205"/>
  <c r="U166" i="205"/>
  <c r="K166" i="205"/>
  <c r="L166" i="205" s="1"/>
  <c r="S166" i="205" s="1"/>
  <c r="D166" i="205"/>
  <c r="U165" i="205"/>
  <c r="K165" i="205"/>
  <c r="Q165" i="205" s="1"/>
  <c r="S165" i="205" s="1"/>
  <c r="D165" i="205"/>
  <c r="U164" i="205"/>
  <c r="K164" i="205"/>
  <c r="S164" i="205" s="1"/>
  <c r="D164" i="205"/>
  <c r="U163" i="205"/>
  <c r="K163" i="205"/>
  <c r="S163" i="205" s="1"/>
  <c r="D163" i="205"/>
  <c r="U162" i="205"/>
  <c r="K162" i="205"/>
  <c r="D162" i="205"/>
  <c r="U161" i="205"/>
  <c r="K161" i="205"/>
  <c r="D161" i="205"/>
  <c r="U160" i="205"/>
  <c r="S160" i="205"/>
  <c r="K160" i="205"/>
  <c r="D160" i="205"/>
  <c r="U159" i="205"/>
  <c r="K159" i="205"/>
  <c r="Q159" i="205" s="1"/>
  <c r="S159" i="205" s="1"/>
  <c r="D159" i="205"/>
  <c r="U158" i="205"/>
  <c r="K158" i="205"/>
  <c r="Q158" i="205" s="1"/>
  <c r="S158" i="205" s="1"/>
  <c r="D158" i="205"/>
  <c r="U157" i="205"/>
  <c r="K157" i="205"/>
  <c r="L157" i="205" s="1"/>
  <c r="S157" i="205" s="1"/>
  <c r="D157" i="205"/>
  <c r="U156" i="205"/>
  <c r="K156" i="205"/>
  <c r="S156" i="205" s="1"/>
  <c r="D156" i="205"/>
  <c r="U155" i="205"/>
  <c r="K155" i="205"/>
  <c r="S155" i="205" s="1"/>
  <c r="U154" i="205"/>
  <c r="K154" i="205"/>
  <c r="D154" i="205"/>
  <c r="U153" i="205"/>
  <c r="K153" i="205"/>
  <c r="D153" i="205"/>
  <c r="U152" i="205"/>
  <c r="K152" i="205"/>
  <c r="S152" i="205" s="1"/>
  <c r="D152" i="205"/>
  <c r="U151" i="205"/>
  <c r="K151" i="205"/>
  <c r="D151" i="205"/>
  <c r="U150" i="205"/>
  <c r="K150" i="205"/>
  <c r="D150" i="205"/>
  <c r="U149" i="205"/>
  <c r="K149" i="205"/>
  <c r="D149" i="205"/>
  <c r="U148" i="205"/>
  <c r="K148" i="205"/>
  <c r="U147" i="205"/>
  <c r="K147" i="205"/>
  <c r="U146" i="205"/>
  <c r="K146" i="205"/>
  <c r="U145" i="205"/>
  <c r="K145" i="205"/>
  <c r="U144" i="205"/>
  <c r="K144" i="205"/>
  <c r="U143" i="205"/>
  <c r="K143" i="205"/>
  <c r="U142" i="205"/>
  <c r="K142" i="205"/>
  <c r="P142" i="205" s="1"/>
  <c r="S142" i="205" s="1"/>
  <c r="U141" i="205"/>
  <c r="K141" i="205"/>
  <c r="P141" i="205" s="1"/>
  <c r="S141" i="205" s="1"/>
  <c r="U140" i="205"/>
  <c r="K140" i="205"/>
  <c r="U139" i="205"/>
  <c r="K139" i="205"/>
  <c r="L139" i="205" s="1"/>
  <c r="S139" i="205" s="1"/>
  <c r="U138" i="205"/>
  <c r="K138" i="205"/>
  <c r="P138" i="205" s="1"/>
  <c r="S138" i="205" s="1"/>
  <c r="U137" i="205"/>
  <c r="K137" i="205"/>
  <c r="U136" i="205"/>
  <c r="K136" i="205"/>
  <c r="U135" i="205"/>
  <c r="K135" i="205"/>
  <c r="S135" i="205" s="1"/>
  <c r="U134" i="205"/>
  <c r="K134" i="205"/>
  <c r="U133" i="205"/>
  <c r="K133" i="205"/>
  <c r="U132" i="205"/>
  <c r="K132" i="205"/>
  <c r="O132" i="205" s="1"/>
  <c r="S132" i="205" s="1"/>
  <c r="U131" i="205"/>
  <c r="K131" i="205"/>
  <c r="U130" i="205"/>
  <c r="K130" i="205"/>
  <c r="U129" i="205"/>
  <c r="K129" i="205"/>
  <c r="S129" i="205" s="1"/>
  <c r="U128" i="205"/>
  <c r="S128" i="205"/>
  <c r="K128" i="205"/>
  <c r="U127" i="205"/>
  <c r="K127" i="205"/>
  <c r="S127" i="205" s="1"/>
  <c r="U126" i="205"/>
  <c r="K126" i="205"/>
  <c r="U125" i="205"/>
  <c r="K125" i="205"/>
  <c r="L125" i="205" s="1"/>
  <c r="S125" i="205" s="1"/>
  <c r="U124" i="205"/>
  <c r="K124" i="205"/>
  <c r="U123" i="205"/>
  <c r="K123" i="205"/>
  <c r="S123" i="205" s="1"/>
  <c r="U122" i="205"/>
  <c r="K122" i="205"/>
  <c r="L122" i="205" s="1"/>
  <c r="S122" i="205" s="1"/>
  <c r="AD121" i="205"/>
  <c r="AD122" i="205" s="1"/>
  <c r="AD123" i="205" s="1"/>
  <c r="AD124" i="205" s="1"/>
  <c r="AD125" i="205" s="1"/>
  <c r="AD126" i="205" s="1"/>
  <c r="AD127" i="205" s="1"/>
  <c r="AD128" i="205" s="1"/>
  <c r="AD129" i="205" s="1"/>
  <c r="AD130" i="205" s="1"/>
  <c r="AD131" i="205" s="1"/>
  <c r="AD132" i="205" s="1"/>
  <c r="AD133" i="205" s="1"/>
  <c r="AD134" i="205" s="1"/>
  <c r="AD135" i="205" s="1"/>
  <c r="AD136" i="205" s="1"/>
  <c r="AD138" i="205" s="1"/>
  <c r="AD139" i="205" s="1"/>
  <c r="AD140" i="205" s="1"/>
  <c r="AD141" i="205" s="1"/>
  <c r="AD142" i="205" s="1"/>
  <c r="AD143" i="205" s="1"/>
  <c r="AD144" i="205" s="1"/>
  <c r="AD145" i="205" s="1"/>
  <c r="AD146" i="205" s="1"/>
  <c r="AD147" i="205" s="1"/>
  <c r="AD148" i="205" s="1"/>
  <c r="AD149" i="205" s="1"/>
  <c r="AD150" i="205" s="1"/>
  <c r="AD151" i="205" s="1"/>
  <c r="AD152" i="205" s="1"/>
  <c r="AD153" i="205" s="1"/>
  <c r="AD154" i="205" s="1"/>
  <c r="AD155" i="205" s="1"/>
  <c r="AD156" i="205" s="1"/>
  <c r="AD157" i="205" s="1"/>
  <c r="AD158" i="205" s="1"/>
  <c r="AD159" i="205" s="1"/>
  <c r="AD160" i="205" s="1"/>
  <c r="AD161" i="205" s="1"/>
  <c r="AD162" i="205" s="1"/>
  <c r="AD163" i="205" s="1"/>
  <c r="AD164" i="205" s="1"/>
  <c r="AD165" i="205" s="1"/>
  <c r="AD166" i="205" s="1"/>
  <c r="AD167" i="205" s="1"/>
  <c r="AD168" i="205" s="1"/>
  <c r="AD169" i="205" s="1"/>
  <c r="AD170" i="205" s="1"/>
  <c r="AD171" i="205" s="1"/>
  <c r="AD172" i="205" s="1"/>
  <c r="AD173" i="205" s="1"/>
  <c r="AD174" i="205" s="1"/>
  <c r="AD175" i="205" s="1"/>
  <c r="AD176" i="205" s="1"/>
  <c r="AD177" i="205" s="1"/>
  <c r="AD178" i="205" s="1"/>
  <c r="AD180" i="205" s="1"/>
  <c r="AD181" i="205" s="1"/>
  <c r="AD182" i="205" s="1"/>
  <c r="AD183" i="205" s="1"/>
  <c r="Y121" i="205"/>
  <c r="Y122" i="205" s="1"/>
  <c r="Y123" i="205" s="1"/>
  <c r="Y124" i="205" s="1"/>
  <c r="Y125" i="205" s="1"/>
  <c r="Y126" i="205" s="1"/>
  <c r="Y127" i="205" s="1"/>
  <c r="Y128" i="205" s="1"/>
  <c r="Y129" i="205" s="1"/>
  <c r="Y130" i="205" s="1"/>
  <c r="Y131" i="205" s="1"/>
  <c r="Y132" i="205" s="1"/>
  <c r="Y133" i="205" s="1"/>
  <c r="Y134" i="205" s="1"/>
  <c r="Y135" i="205" s="1"/>
  <c r="Y136" i="205" s="1"/>
  <c r="Y138" i="205" s="1"/>
  <c r="Y139" i="205" s="1"/>
  <c r="Y140" i="205" s="1"/>
  <c r="Y141" i="205" s="1"/>
  <c r="Y142" i="205" s="1"/>
  <c r="Y143" i="205" s="1"/>
  <c r="Y144" i="205" s="1"/>
  <c r="Y145" i="205" s="1"/>
  <c r="Y146" i="205" s="1"/>
  <c r="Y147" i="205" s="1"/>
  <c r="Y148" i="205" s="1"/>
  <c r="Y149" i="205" s="1"/>
  <c r="Y150" i="205" s="1"/>
  <c r="Y151" i="205" s="1"/>
  <c r="Y152" i="205" s="1"/>
  <c r="Y153" i="205" s="1"/>
  <c r="Y154" i="205" s="1"/>
  <c r="Y155" i="205" s="1"/>
  <c r="Y156" i="205" s="1"/>
  <c r="Y157" i="205" s="1"/>
  <c r="Y158" i="205" s="1"/>
  <c r="Y159" i="205" s="1"/>
  <c r="Y160" i="205" s="1"/>
  <c r="Y161" i="205" s="1"/>
  <c r="Y162" i="205" s="1"/>
  <c r="Y163" i="205" s="1"/>
  <c r="Y164" i="205" s="1"/>
  <c r="Y165" i="205" s="1"/>
  <c r="Y166" i="205" s="1"/>
  <c r="Y167" i="205" s="1"/>
  <c r="Y168" i="205" s="1"/>
  <c r="Y169" i="205" s="1"/>
  <c r="Y170" i="205" s="1"/>
  <c r="Y171" i="205" s="1"/>
  <c r="Y172" i="205" s="1"/>
  <c r="Y173" i="205" s="1"/>
  <c r="Y174" i="205" s="1"/>
  <c r="Y175" i="205" s="1"/>
  <c r="Y176" i="205" s="1"/>
  <c r="Y177" i="205" s="1"/>
  <c r="Y178" i="205" s="1"/>
  <c r="Y180" i="205" s="1"/>
  <c r="Y181" i="205" s="1"/>
  <c r="Y182" i="205" s="1"/>
  <c r="Y183" i="205" s="1"/>
  <c r="Y184" i="205" s="1"/>
  <c r="Y185" i="205" s="1"/>
  <c r="Y186" i="205" s="1"/>
  <c r="Y187" i="205" s="1"/>
  <c r="Y188" i="205" s="1"/>
  <c r="Y189" i="205" s="1"/>
  <c r="Y190" i="205" s="1"/>
  <c r="Y191" i="205" s="1"/>
  <c r="Y192" i="205" s="1"/>
  <c r="Y193" i="205" s="1"/>
  <c r="Y194" i="205" s="1"/>
  <c r="Y195" i="205" s="1"/>
  <c r="Y196" i="205" s="1"/>
  <c r="Y197" i="205" s="1"/>
  <c r="Y198" i="205" s="1"/>
  <c r="Y199" i="205" s="1"/>
  <c r="Y200" i="205" s="1"/>
  <c r="Y201" i="205" s="1"/>
  <c r="Y202" i="205" s="1"/>
  <c r="Y203" i="205" s="1"/>
  <c r="Y204" i="205" s="1"/>
  <c r="Y205" i="205" s="1"/>
  <c r="Y206" i="205" s="1"/>
  <c r="Y207" i="205" s="1"/>
  <c r="Y208" i="205" s="1"/>
  <c r="Y209" i="205" s="1"/>
  <c r="Y210" i="205" s="1"/>
  <c r="Y211" i="205" s="1"/>
  <c r="Y212" i="205" s="1"/>
  <c r="Y213" i="205" s="1"/>
  <c r="Y214" i="205" s="1"/>
  <c r="Y215" i="205" s="1"/>
  <c r="Y216" i="205" s="1"/>
  <c r="Y217" i="205" s="1"/>
  <c r="Y218" i="205" s="1"/>
  <c r="Y219" i="205" s="1"/>
  <c r="Y220" i="205" s="1"/>
  <c r="Y221" i="205" s="1"/>
  <c r="Y222" i="205" s="1"/>
  <c r="Y223" i="205" s="1"/>
  <c r="Y224" i="205" s="1"/>
  <c r="Y225" i="205" s="1"/>
  <c r="Y226" i="205" s="1"/>
  <c r="Y227" i="205" s="1"/>
  <c r="Y228" i="205" s="1"/>
  <c r="Y229" i="205" s="1"/>
  <c r="Y230" i="205" s="1"/>
  <c r="Y231" i="205" s="1"/>
  <c r="Y232" i="205" s="1"/>
  <c r="Y233" i="205" s="1"/>
  <c r="Y234" i="205" s="1"/>
  <c r="Y235" i="205" s="1"/>
  <c r="Y236" i="205" s="1"/>
  <c r="Y237" i="205" s="1"/>
  <c r="Y238" i="205" s="1"/>
  <c r="Y239" i="205" s="1"/>
  <c r="Y240" i="205" s="1"/>
  <c r="Y241" i="205" s="1"/>
  <c r="Y242" i="205" s="1"/>
  <c r="Y243" i="205" s="1"/>
  <c r="Y244" i="205" s="1"/>
  <c r="Y245" i="205" s="1"/>
  <c r="Y246" i="205" s="1"/>
  <c r="Y247" i="205" s="1"/>
  <c r="Y248" i="205" s="1"/>
  <c r="Y249" i="205" s="1"/>
  <c r="Y250" i="205" s="1"/>
  <c r="Y251" i="205" s="1"/>
  <c r="Y252" i="205" s="1"/>
  <c r="Y253" i="205" s="1"/>
  <c r="Y254" i="205" s="1"/>
  <c r="Y255" i="205" s="1"/>
  <c r="Y256" i="205" s="1"/>
  <c r="Y257" i="205" s="1"/>
  <c r="Y258" i="205" s="1"/>
  <c r="Y259" i="205" s="1"/>
  <c r="Y260" i="205" s="1"/>
  <c r="Y261" i="205" s="1"/>
  <c r="Y262" i="205" s="1"/>
  <c r="Y263" i="205" s="1"/>
  <c r="Y264" i="205" s="1"/>
  <c r="Y265" i="205" s="1"/>
  <c r="Y266" i="205" s="1"/>
  <c r="Y267" i="205" s="1"/>
  <c r="Y268" i="205" s="1"/>
  <c r="Y269" i="205" s="1"/>
  <c r="Y270" i="205" s="1"/>
  <c r="Y271" i="205" s="1"/>
  <c r="Y272" i="205" s="1"/>
  <c r="Y273" i="205" s="1"/>
  <c r="Y274" i="205" s="1"/>
  <c r="Y275" i="205" s="1"/>
  <c r="Y276" i="205" s="1"/>
  <c r="Y277" i="205" s="1"/>
  <c r="Y278" i="205" s="1"/>
  <c r="Y279" i="205" s="1"/>
  <c r="Y280" i="205" s="1"/>
  <c r="Y281" i="205" s="1"/>
  <c r="Y282" i="205" s="1"/>
  <c r="Y283" i="205" s="1"/>
  <c r="Y284" i="205" s="1"/>
  <c r="Y285" i="205" s="1"/>
  <c r="Y286" i="205" s="1"/>
  <c r="Y287" i="205" s="1"/>
  <c r="Y288" i="205" s="1"/>
  <c r="Y289" i="205" s="1"/>
  <c r="Y290" i="205" s="1"/>
  <c r="Y291" i="205" s="1"/>
  <c r="Y292" i="205" s="1"/>
  <c r="Y293" i="205" s="1"/>
  <c r="Y294" i="205" s="1"/>
  <c r="Y295" i="205" s="1"/>
  <c r="Y296" i="205" s="1"/>
  <c r="Y297" i="205" s="1"/>
  <c r="Y298" i="205" s="1"/>
  <c r="Y299" i="205" s="1"/>
  <c r="Y300" i="205" s="1"/>
  <c r="Y301" i="205" s="1"/>
  <c r="Y302" i="205" s="1"/>
  <c r="Y303" i="205" s="1"/>
  <c r="Y304" i="205" s="1"/>
  <c r="Y305" i="205" s="1"/>
  <c r="Y306" i="205" s="1"/>
  <c r="Y307" i="205" s="1"/>
  <c r="Y308" i="205" s="1"/>
  <c r="Y309" i="205" s="1"/>
  <c r="Y310" i="205" s="1"/>
  <c r="Y311" i="205" s="1"/>
  <c r="Y312" i="205" s="1"/>
  <c r="Y313" i="205" s="1"/>
  <c r="Y314" i="205" s="1"/>
  <c r="Y315" i="205" s="1"/>
  <c r="Y316" i="205" s="1"/>
  <c r="Y317" i="205" s="1"/>
  <c r="Y318" i="205" s="1"/>
  <c r="Y319" i="205" s="1"/>
  <c r="Y320" i="205" s="1"/>
  <c r="Y321" i="205" s="1"/>
  <c r="Y322" i="205" s="1"/>
  <c r="Y323" i="205" s="1"/>
  <c r="Y324" i="205" s="1"/>
  <c r="Y325" i="205" s="1"/>
  <c r="Y326" i="205" s="1"/>
  <c r="Y327" i="205" s="1"/>
  <c r="Y328" i="205" s="1"/>
  <c r="Y329" i="205" s="1"/>
  <c r="Y330" i="205" s="1"/>
  <c r="Y331" i="205" s="1"/>
  <c r="Y332" i="205" s="1"/>
  <c r="Y333" i="205" s="1"/>
  <c r="Y334" i="205" s="1"/>
  <c r="Y335" i="205" s="1"/>
  <c r="Y336" i="205" s="1"/>
  <c r="Y337" i="205" s="1"/>
  <c r="Y338" i="205" s="1"/>
  <c r="Y339" i="205" s="1"/>
  <c r="Y340" i="205" s="1"/>
  <c r="Y341" i="205" s="1"/>
  <c r="Y342" i="205" s="1"/>
  <c r="Y343" i="205" s="1"/>
  <c r="Y344" i="205" s="1"/>
  <c r="Y345" i="205" s="1"/>
  <c r="Y346" i="205" s="1"/>
  <c r="Y347" i="205" s="1"/>
  <c r="Y348" i="205" s="1"/>
  <c r="Y349" i="205" s="1"/>
  <c r="Y350" i="205" s="1"/>
  <c r="Y351" i="205" s="1"/>
  <c r="Y352" i="205" s="1"/>
  <c r="Y353" i="205" s="1"/>
  <c r="Y354" i="205" s="1"/>
  <c r="Y355" i="205" s="1"/>
  <c r="Y356" i="205" s="1"/>
  <c r="Y358" i="205" s="1"/>
  <c r="Y359" i="205" s="1"/>
  <c r="Y360" i="205" s="1"/>
  <c r="Y361" i="205" s="1"/>
  <c r="Y362" i="205" s="1"/>
  <c r="Y363" i="205" s="1"/>
  <c r="Y364" i="205" s="1"/>
  <c r="Y365" i="205" s="1"/>
  <c r="Y366" i="205" s="1"/>
  <c r="Y367" i="205" s="1"/>
  <c r="Y368" i="205" s="1"/>
  <c r="Y369" i="205" s="1"/>
  <c r="Y370" i="205" s="1"/>
  <c r="Y371" i="205" s="1"/>
  <c r="Y372" i="205" s="1"/>
  <c r="U121" i="205"/>
  <c r="K121" i="205"/>
  <c r="D121" i="205"/>
  <c r="U120" i="205"/>
  <c r="K120" i="205"/>
  <c r="D120" i="205"/>
  <c r="U119" i="205"/>
  <c r="K119" i="205"/>
  <c r="D119" i="205"/>
  <c r="K118" i="205"/>
  <c r="L118" i="205" s="1"/>
  <c r="S118" i="205" s="1"/>
  <c r="D118" i="205"/>
  <c r="U117" i="205"/>
  <c r="K117" i="205"/>
  <c r="D117" i="205"/>
  <c r="U116" i="205"/>
  <c r="K116" i="205"/>
  <c r="D116" i="205"/>
  <c r="U115" i="205"/>
  <c r="D115" i="205"/>
  <c r="U114" i="205"/>
  <c r="K114" i="205"/>
  <c r="S114" i="205" s="1"/>
  <c r="D114" i="205"/>
  <c r="U113" i="205"/>
  <c r="K113" i="205"/>
  <c r="D113" i="205"/>
  <c r="U112" i="205"/>
  <c r="K112" i="205"/>
  <c r="D112" i="205"/>
  <c r="U111" i="205"/>
  <c r="K111" i="205"/>
  <c r="O111" i="205" s="1"/>
  <c r="S111" i="205" s="1"/>
  <c r="D111" i="205"/>
  <c r="U110" i="205"/>
  <c r="K110" i="205"/>
  <c r="D110" i="205"/>
  <c r="U109" i="205"/>
  <c r="K109" i="205"/>
  <c r="O109" i="205" s="1"/>
  <c r="S109" i="205" s="1"/>
  <c r="D109" i="205"/>
  <c r="U108" i="205"/>
  <c r="K108" i="205"/>
  <c r="S108" i="205" s="1"/>
  <c r="D108" i="205"/>
  <c r="U107" i="205"/>
  <c r="K107" i="205"/>
  <c r="P107" i="205" s="1"/>
  <c r="S107" i="205" s="1"/>
  <c r="D107" i="205"/>
  <c r="U106" i="205"/>
  <c r="K106" i="205"/>
  <c r="S106" i="205" s="1"/>
  <c r="D106" i="205"/>
  <c r="U105" i="205"/>
  <c r="K105" i="205"/>
  <c r="D105" i="205"/>
  <c r="U104" i="205"/>
  <c r="S104" i="205"/>
  <c r="K104" i="205"/>
  <c r="D104" i="205"/>
  <c r="U103" i="205"/>
  <c r="K103" i="205"/>
  <c r="D103" i="205"/>
  <c r="U102" i="205"/>
  <c r="K102" i="205"/>
  <c r="S102" i="205" s="1"/>
  <c r="D102" i="205"/>
  <c r="U101" i="205"/>
  <c r="K101" i="205"/>
  <c r="D101" i="205"/>
  <c r="U100" i="205"/>
  <c r="K100" i="205"/>
  <c r="S100" i="205" s="1"/>
  <c r="D100" i="205"/>
  <c r="U99" i="205"/>
  <c r="K99" i="205"/>
  <c r="D99" i="205"/>
  <c r="U98" i="205"/>
  <c r="K98" i="205"/>
  <c r="D98" i="205"/>
  <c r="S97" i="205"/>
  <c r="K97" i="205"/>
  <c r="D97" i="205"/>
  <c r="U96" i="205"/>
  <c r="D96" i="205"/>
  <c r="D95" i="205"/>
  <c r="U94" i="205"/>
  <c r="K94" i="205"/>
  <c r="S94" i="205" s="1"/>
  <c r="D94" i="205"/>
  <c r="D93" i="205"/>
  <c r="U92" i="205"/>
  <c r="D92" i="205"/>
  <c r="U90" i="205"/>
  <c r="D90" i="205"/>
  <c r="D89" i="205"/>
  <c r="U88" i="205"/>
  <c r="K88" i="205"/>
  <c r="D88" i="205"/>
  <c r="U87" i="205"/>
  <c r="K87" i="205"/>
  <c r="S87" i="205" s="1"/>
  <c r="D87" i="205"/>
  <c r="D86" i="205"/>
  <c r="D85" i="205"/>
  <c r="U84" i="205"/>
  <c r="K84" i="205"/>
  <c r="D84" i="205"/>
  <c r="U83" i="205"/>
  <c r="K83" i="205"/>
  <c r="N83" i="205" s="1"/>
  <c r="S83" i="205" s="1"/>
  <c r="D83" i="205"/>
  <c r="U82" i="205"/>
  <c r="D82" i="205"/>
  <c r="D81" i="205"/>
  <c r="U80" i="205"/>
  <c r="K80" i="205"/>
  <c r="M80" i="205" s="1"/>
  <c r="S80" i="205" s="1"/>
  <c r="D80" i="205"/>
  <c r="D79" i="205"/>
  <c r="D78" i="205"/>
  <c r="U77" i="205"/>
  <c r="K77" i="205"/>
  <c r="D77" i="205"/>
  <c r="U76" i="205"/>
  <c r="K76" i="205"/>
  <c r="N76" i="205" s="1"/>
  <c r="S76" i="205" s="1"/>
  <c r="D76" i="205"/>
  <c r="U75" i="205"/>
  <c r="D75" i="205"/>
  <c r="K74" i="205"/>
  <c r="D74" i="205"/>
  <c r="D73" i="205"/>
  <c r="U72" i="205"/>
  <c r="K72" i="205"/>
  <c r="O72" i="205" s="1"/>
  <c r="S72" i="205" s="1"/>
  <c r="D72" i="205"/>
  <c r="K71" i="205"/>
  <c r="D71" i="205"/>
  <c r="K70" i="205"/>
  <c r="L70" i="205" s="1"/>
  <c r="S70" i="205" s="1"/>
  <c r="D70" i="205"/>
  <c r="U69" i="205"/>
  <c r="K69" i="205"/>
  <c r="S69" i="205" s="1"/>
  <c r="D69" i="205"/>
  <c r="D68" i="205"/>
  <c r="U66" i="205"/>
  <c r="K66" i="205"/>
  <c r="P66" i="205" s="1"/>
  <c r="S66" i="205" s="1"/>
  <c r="D66" i="205"/>
  <c r="D65" i="205"/>
  <c r="U64" i="205"/>
  <c r="S64" i="205"/>
  <c r="K64" i="205"/>
  <c r="D64" i="205"/>
  <c r="U63" i="205"/>
  <c r="D63" i="205"/>
  <c r="U62" i="205"/>
  <c r="D62" i="205"/>
  <c r="U61" i="205"/>
  <c r="K61" i="205"/>
  <c r="Q61" i="205" s="1"/>
  <c r="D61" i="205"/>
  <c r="U60" i="205"/>
  <c r="K60" i="205"/>
  <c r="Q60" i="205" s="1"/>
  <c r="S60" i="205" s="1"/>
  <c r="D60" i="205"/>
  <c r="U59" i="205"/>
  <c r="D59" i="205"/>
  <c r="K58" i="205"/>
  <c r="Q58" i="205" s="1"/>
  <c r="S58" i="205" s="1"/>
  <c r="D58" i="205"/>
  <c r="D57" i="205"/>
  <c r="U56" i="205"/>
  <c r="K56" i="205"/>
  <c r="P56" i="205" s="1"/>
  <c r="S56" i="205" s="1"/>
  <c r="D56" i="205"/>
  <c r="D55" i="205"/>
  <c r="U54" i="205"/>
  <c r="K54" i="205"/>
  <c r="P54" i="205" s="1"/>
  <c r="S54" i="205" s="1"/>
  <c r="D54" i="205"/>
  <c r="U53" i="205"/>
  <c r="K53" i="205"/>
  <c r="P53" i="205" s="1"/>
  <c r="D53" i="205"/>
  <c r="U52" i="205"/>
  <c r="K52" i="205"/>
  <c r="N52" i="205" s="1"/>
  <c r="S52" i="205" s="1"/>
  <c r="D52" i="205"/>
  <c r="U51" i="205"/>
  <c r="D51" i="205"/>
  <c r="D50" i="205"/>
  <c r="D49" i="205"/>
  <c r="U48" i="205"/>
  <c r="K48" i="205"/>
  <c r="L48" i="205" s="1"/>
  <c r="D48" i="205"/>
  <c r="U47" i="205"/>
  <c r="K47" i="205"/>
  <c r="D47" i="205"/>
  <c r="U45" i="205"/>
  <c r="K45" i="205"/>
  <c r="N45" i="205" s="1"/>
  <c r="D45" i="205"/>
  <c r="U44" i="205"/>
  <c r="K44" i="205"/>
  <c r="S44" i="205" s="1"/>
  <c r="D44" i="205"/>
  <c r="U43" i="205"/>
  <c r="K43" i="205"/>
  <c r="N43" i="205" s="1"/>
  <c r="D43" i="205"/>
  <c r="D42" i="205"/>
  <c r="U41" i="205"/>
  <c r="K41" i="205"/>
  <c r="Q41" i="205" s="1"/>
  <c r="D41" i="205"/>
  <c r="D40" i="205"/>
  <c r="U39" i="205"/>
  <c r="K39" i="205"/>
  <c r="D39" i="205"/>
  <c r="U38" i="205"/>
  <c r="K38" i="205"/>
  <c r="O38" i="205" s="1"/>
  <c r="D38" i="205"/>
  <c r="U37" i="205"/>
  <c r="K37" i="205"/>
  <c r="O37" i="205" s="1"/>
  <c r="D37" i="205"/>
  <c r="U36" i="205"/>
  <c r="K36" i="205"/>
  <c r="D36" i="205"/>
  <c r="U35" i="205"/>
  <c r="K35" i="205"/>
  <c r="P35" i="205" s="1"/>
  <c r="S35" i="205" s="1"/>
  <c r="D35" i="205"/>
  <c r="U34" i="205"/>
  <c r="K34" i="205"/>
  <c r="L34" i="205" s="1"/>
  <c r="D34" i="205"/>
  <c r="U33" i="205"/>
  <c r="K33" i="205"/>
  <c r="Q33" i="205" s="1"/>
  <c r="S33" i="205" s="1"/>
  <c r="D33" i="205"/>
  <c r="D32" i="205"/>
  <c r="U31" i="205"/>
  <c r="S31" i="205"/>
  <c r="K31" i="205"/>
  <c r="D31" i="205"/>
  <c r="U30" i="205"/>
  <c r="K30" i="205"/>
  <c r="D30" i="205"/>
  <c r="D29" i="205"/>
  <c r="U28" i="205"/>
  <c r="K28" i="205"/>
  <c r="L28" i="205" s="1"/>
  <c r="D28" i="205"/>
  <c r="U27" i="205"/>
  <c r="K27" i="205"/>
  <c r="P27" i="205" s="1"/>
  <c r="S27" i="205" s="1"/>
  <c r="D27" i="205"/>
  <c r="U26" i="205"/>
  <c r="K26" i="205"/>
  <c r="P26" i="205" s="1"/>
  <c r="S26" i="205" s="1"/>
  <c r="D26" i="205"/>
  <c r="U25" i="205"/>
  <c r="K25" i="205"/>
  <c r="L25" i="205" s="1"/>
  <c r="S25" i="205" s="1"/>
  <c r="D25" i="205"/>
  <c r="D24" i="205"/>
  <c r="U23" i="205"/>
  <c r="K23" i="205"/>
  <c r="Q23" i="205" s="1"/>
  <c r="S23" i="205" s="1"/>
  <c r="D23" i="205"/>
  <c r="U22" i="205"/>
  <c r="K22" i="205"/>
  <c r="P22" i="205" s="1"/>
  <c r="D22" i="205"/>
  <c r="U21" i="205"/>
  <c r="K21" i="205"/>
  <c r="S21" i="205" s="1"/>
  <c r="D21" i="205"/>
  <c r="U20" i="205"/>
  <c r="K20" i="205"/>
  <c r="D20" i="205"/>
  <c r="U19" i="205"/>
  <c r="S19" i="205"/>
  <c r="K19" i="205"/>
  <c r="D19" i="205"/>
  <c r="U18" i="205"/>
  <c r="K18" i="205"/>
  <c r="P18" i="205" s="1"/>
  <c r="D18" i="205"/>
  <c r="U17" i="205"/>
  <c r="S17" i="205"/>
  <c r="K17" i="205"/>
  <c r="D17" i="205"/>
  <c r="D16" i="205"/>
  <c r="U15" i="205"/>
  <c r="K15" i="205"/>
  <c r="Q15" i="205" s="1"/>
  <c r="D15" i="205"/>
  <c r="U14" i="205"/>
  <c r="K14" i="205"/>
  <c r="Q14" i="205" s="1"/>
  <c r="D14" i="205"/>
  <c r="U13" i="205"/>
  <c r="K13" i="205"/>
  <c r="P13" i="205" s="1"/>
  <c r="D13" i="205"/>
  <c r="U12" i="205"/>
  <c r="K12" i="205"/>
  <c r="Q12" i="205" s="1"/>
  <c r="S12" i="205" s="1"/>
  <c r="D12" i="205"/>
  <c r="D11" i="205"/>
  <c r="U10" i="205"/>
  <c r="K10" i="205"/>
  <c r="N10" i="205" s="1"/>
  <c r="D10" i="205"/>
  <c r="U9" i="205"/>
  <c r="S9" i="205"/>
  <c r="K9" i="205"/>
  <c r="D9" i="205"/>
  <c r="U8" i="205"/>
  <c r="D8" i="205"/>
  <c r="U7" i="205"/>
  <c r="K7" i="205"/>
  <c r="N7" i="205" s="1"/>
  <c r="D7" i="205"/>
  <c r="U6" i="205"/>
  <c r="K6" i="205"/>
  <c r="L6" i="205" s="1"/>
  <c r="D6" i="205"/>
  <c r="U5" i="205"/>
  <c r="K5" i="205"/>
  <c r="L5" i="205" s="1"/>
  <c r="D5" i="205"/>
  <c r="U4" i="205"/>
  <c r="K4" i="205"/>
  <c r="L4" i="205" s="1"/>
  <c r="S4" i="205" s="1"/>
  <c r="D4" i="205"/>
  <c r="T2" i="205"/>
  <c r="T1" i="205" s="1"/>
  <c r="J2" i="205"/>
  <c r="H2" i="205"/>
  <c r="F2" i="205"/>
  <c r="G1" i="205" s="1"/>
  <c r="D2" i="205"/>
  <c r="AA1" i="205"/>
  <c r="AD4" i="205" s="1"/>
  <c r="AD5" i="205" s="1"/>
  <c r="AD6" i="205" s="1"/>
  <c r="AD7" i="205" s="1"/>
  <c r="AD8" i="205" s="1"/>
  <c r="AD9" i="205" s="1"/>
  <c r="AD10" i="205" s="1"/>
  <c r="AD11" i="205" s="1"/>
  <c r="AD12" i="205" s="1"/>
  <c r="AD13" i="205" s="1"/>
  <c r="AD14" i="205" s="1"/>
  <c r="AD15" i="205" s="1"/>
  <c r="AD16" i="205" s="1"/>
  <c r="AD17" i="205" s="1"/>
  <c r="AD18" i="205" s="1"/>
  <c r="AD19" i="205" s="1"/>
  <c r="AD20" i="205" s="1"/>
  <c r="AD21" i="205" s="1"/>
  <c r="AD22" i="205" s="1"/>
  <c r="AD23" i="205" s="1"/>
  <c r="AD24" i="205" s="1"/>
  <c r="AD25" i="205" s="1"/>
  <c r="AD26" i="205" s="1"/>
  <c r="AD27" i="205" s="1"/>
  <c r="AD28" i="205" s="1"/>
  <c r="AD30" i="205" s="1"/>
  <c r="AD31" i="205" s="1"/>
  <c r="AD32" i="205" s="1"/>
  <c r="AD33" i="205" s="1"/>
  <c r="AD34" i="205" s="1"/>
  <c r="AD35" i="205" s="1"/>
  <c r="AD36" i="205" s="1"/>
  <c r="AD37" i="205" s="1"/>
  <c r="AD38" i="205" s="1"/>
  <c r="AD39" i="205" s="1"/>
  <c r="AD40" i="205" s="1"/>
  <c r="AD41" i="205" s="1"/>
  <c r="AD42" i="205" s="1"/>
  <c r="AD44" i="205" s="1"/>
  <c r="AD45" i="205" s="1"/>
  <c r="AD47" i="205" s="1"/>
  <c r="AD48" i="205" s="1"/>
  <c r="AD49" i="205" s="1"/>
  <c r="AD50" i="205" s="1"/>
  <c r="AD51" i="205" s="1"/>
  <c r="AD52" i="205" s="1"/>
  <c r="AD53" i="205" s="1"/>
  <c r="AD54" i="205" s="1"/>
  <c r="AD55" i="205" s="1"/>
  <c r="AD56" i="205" s="1"/>
  <c r="AD57" i="205" s="1"/>
  <c r="AD58" i="205" s="1"/>
  <c r="AD59" i="205" s="1"/>
  <c r="AD60" i="205" s="1"/>
  <c r="AD61" i="205" s="1"/>
  <c r="AD62" i="205" s="1"/>
  <c r="AD63" i="205" s="1"/>
  <c r="AD64" i="205" s="1"/>
  <c r="AD65" i="205" s="1"/>
  <c r="AD66" i="205" s="1"/>
  <c r="AD67" i="205" s="1"/>
  <c r="AD68" i="205" s="1"/>
  <c r="AD69" i="205" s="1"/>
  <c r="AD70" i="205" s="1"/>
  <c r="AD71" i="205" s="1"/>
  <c r="AD72" i="205" s="1"/>
  <c r="AD73" i="205" s="1"/>
  <c r="AD74" i="205" s="1"/>
  <c r="AD75" i="205" s="1"/>
  <c r="AD76" i="205" s="1"/>
  <c r="AD77" i="205" s="1"/>
  <c r="AD78" i="205" s="1"/>
  <c r="AD79" i="205" s="1"/>
  <c r="AD80" i="205" s="1"/>
  <c r="AD81" i="205" s="1"/>
  <c r="AD82" i="205" s="1"/>
  <c r="AD83" i="205" s="1"/>
  <c r="AD84" i="205" s="1"/>
  <c r="AD85" i="205" s="1"/>
  <c r="AD86" i="205" s="1"/>
  <c r="AD87" i="205" s="1"/>
  <c r="AD88" i="205" s="1"/>
  <c r="AD89" i="205" s="1"/>
  <c r="AD90" i="205" s="1"/>
  <c r="AD92" i="205" s="1"/>
  <c r="AD93" i="205" s="1"/>
  <c r="AD94" i="205" s="1"/>
  <c r="AD95" i="205" s="1"/>
  <c r="AD96" i="205" s="1"/>
  <c r="AD97" i="205" s="1"/>
  <c r="AD98" i="205" s="1"/>
  <c r="AD99" i="205" s="1"/>
  <c r="AD100" i="205" s="1"/>
  <c r="AD101" i="205" s="1"/>
  <c r="AD102" i="205" s="1"/>
  <c r="AD103" i="205" s="1"/>
  <c r="AD104" i="205" s="1"/>
  <c r="AD105" i="205" s="1"/>
  <c r="AD106" i="205" s="1"/>
  <c r="AD107" i="205" s="1"/>
  <c r="AD108" i="205" s="1"/>
  <c r="AD109" i="205" s="1"/>
  <c r="AD110" i="205" s="1"/>
  <c r="AD111" i="205" s="1"/>
  <c r="AD112" i="205" s="1"/>
  <c r="AD113" i="205" s="1"/>
  <c r="AD114" i="205" s="1"/>
  <c r="AD115" i="205" s="1"/>
  <c r="AD116" i="205" s="1"/>
  <c r="AD117" i="205" s="1"/>
  <c r="AD120" i="205" s="1"/>
  <c r="W1" i="205"/>
  <c r="N646" i="205" l="1"/>
  <c r="S646" i="205" s="1"/>
  <c r="P601" i="205"/>
  <c r="S601" i="205" s="1"/>
  <c r="N610" i="205"/>
  <c r="S610" i="205" s="1"/>
  <c r="Q647" i="205"/>
  <c r="S647" i="205" s="1"/>
  <c r="M606" i="205"/>
  <c r="S606" i="205" s="1"/>
  <c r="P602" i="205"/>
  <c r="S602" i="205" s="1"/>
  <c r="Q628" i="205"/>
  <c r="S628" i="205" s="1"/>
  <c r="K85" i="205"/>
  <c r="L85" i="205" s="1"/>
  <c r="S85" i="205" s="1"/>
  <c r="N498" i="205"/>
  <c r="S498" i="205" s="1"/>
  <c r="O508" i="205"/>
  <c r="S508" i="205" s="1"/>
  <c r="Q531" i="205"/>
  <c r="S531" i="205" s="1"/>
  <c r="O549" i="205"/>
  <c r="S549" i="205" s="1"/>
  <c r="N554" i="205"/>
  <c r="S554" i="205" s="1"/>
  <c r="L571" i="205"/>
  <c r="S571" i="205" s="1"/>
  <c r="Q579" i="205"/>
  <c r="S579" i="205" s="1"/>
  <c r="Q592" i="205"/>
  <c r="S592" i="205" s="1"/>
  <c r="Q515" i="205"/>
  <c r="S515" i="205" s="1"/>
  <c r="P506" i="205"/>
  <c r="S506" i="205" s="1"/>
  <c r="Q569" i="205"/>
  <c r="S569" i="205" s="1"/>
  <c r="L499" i="205"/>
  <c r="S499" i="205" s="1"/>
  <c r="O550" i="205"/>
  <c r="S550" i="205" s="1"/>
  <c r="L555" i="205"/>
  <c r="S555" i="205" s="1"/>
  <c r="Q580" i="205"/>
  <c r="S580" i="205" s="1"/>
  <c r="Q593" i="205"/>
  <c r="S593" i="205" s="1"/>
  <c r="L502" i="205"/>
  <c r="S502" i="205" s="1"/>
  <c r="Q516" i="205"/>
  <c r="S516" i="205" s="1"/>
  <c r="P560" i="205"/>
  <c r="S560" i="205" s="1"/>
  <c r="Q476" i="205"/>
  <c r="S476" i="205" s="1"/>
  <c r="N513" i="205"/>
  <c r="S513" i="205" s="1"/>
  <c r="L587" i="205"/>
  <c r="S587" i="205" s="1"/>
  <c r="Q519" i="205"/>
  <c r="S519" i="205" s="1"/>
  <c r="L544" i="205"/>
  <c r="S544" i="205" s="1"/>
  <c r="N553" i="205"/>
  <c r="S553" i="205" s="1"/>
  <c r="N565" i="205"/>
  <c r="S565" i="205" s="1"/>
  <c r="Q500" i="205"/>
  <c r="S500" i="205" s="1"/>
  <c r="N551" i="205"/>
  <c r="S551" i="205" s="1"/>
  <c r="L558" i="205"/>
  <c r="S558" i="205" s="1"/>
  <c r="N589" i="205"/>
  <c r="S589" i="205" s="1"/>
  <c r="Q482" i="205"/>
  <c r="S482" i="205" s="1"/>
  <c r="O510" i="205"/>
  <c r="S510" i="205" s="1"/>
  <c r="L517" i="205"/>
  <c r="S517" i="205" s="1"/>
  <c r="N536" i="205"/>
  <c r="S536" i="205" s="1"/>
  <c r="L561" i="205"/>
  <c r="S561" i="205" s="1"/>
  <c r="L568" i="205"/>
  <c r="S568" i="205" s="1"/>
  <c r="Q574" i="205"/>
  <c r="S574" i="205" s="1"/>
  <c r="N586" i="205"/>
  <c r="S586" i="205" s="1"/>
  <c r="Q485" i="205"/>
  <c r="S485" i="205" s="1"/>
  <c r="L494" i="205"/>
  <c r="S494" i="205" s="1"/>
  <c r="Q486" i="205"/>
  <c r="S486" i="205" s="1"/>
  <c r="L489" i="205"/>
  <c r="S489" i="205" s="1"/>
  <c r="L477" i="205"/>
  <c r="S477" i="205" s="1"/>
  <c r="N483" i="205"/>
  <c r="S483" i="205" s="1"/>
  <c r="L493" i="205"/>
  <c r="S493" i="205" s="1"/>
  <c r="P490" i="205"/>
  <c r="S490" i="205" s="1"/>
  <c r="Q496" i="205"/>
  <c r="S496" i="205" s="1"/>
  <c r="U55" i="205"/>
  <c r="O405" i="205"/>
  <c r="S405" i="205" s="1"/>
  <c r="O429" i="205"/>
  <c r="S429" i="205" s="1"/>
  <c r="P436" i="205"/>
  <c r="S436" i="205" s="1"/>
  <c r="Q475" i="205"/>
  <c r="S475" i="205" s="1"/>
  <c r="O407" i="205"/>
  <c r="S407" i="205" s="1"/>
  <c r="L433" i="205"/>
  <c r="S433" i="205" s="1"/>
  <c r="M458" i="205"/>
  <c r="S458" i="205" s="1"/>
  <c r="P392" i="205"/>
  <c r="S392" i="205" s="1"/>
  <c r="O397" i="205"/>
  <c r="S397" i="205" s="1"/>
  <c r="Q474" i="205"/>
  <c r="S474" i="205" s="1"/>
  <c r="Q453" i="205"/>
  <c r="S453" i="205" s="1"/>
  <c r="L420" i="205"/>
  <c r="S420" i="205" s="1"/>
  <c r="P414" i="205"/>
  <c r="S414" i="205" s="1"/>
  <c r="Q419" i="205"/>
  <c r="S419" i="205" s="1"/>
  <c r="N408" i="205"/>
  <c r="S408" i="205" s="1"/>
  <c r="Q456" i="205"/>
  <c r="S456" i="205" s="1"/>
  <c r="L376" i="205"/>
  <c r="S376" i="205" s="1"/>
  <c r="O406" i="205"/>
  <c r="S406" i="205" s="1"/>
  <c r="P413" i="205"/>
  <c r="S413" i="205" s="1"/>
  <c r="Q432" i="205"/>
  <c r="S432" i="205" s="1"/>
  <c r="O357" i="205"/>
  <c r="S357" i="205" s="1"/>
  <c r="N382" i="205"/>
  <c r="S382" i="205" s="1"/>
  <c r="P441" i="205"/>
  <c r="S441" i="205" s="1"/>
  <c r="N446" i="205"/>
  <c r="S446" i="205" s="1"/>
  <c r="Q469" i="205"/>
  <c r="S469" i="205" s="1"/>
  <c r="L399" i="205"/>
  <c r="S399" i="205" s="1"/>
  <c r="N409" i="205"/>
  <c r="S409" i="205" s="1"/>
  <c r="L418" i="205"/>
  <c r="S418" i="205" s="1"/>
  <c r="Q423" i="205"/>
  <c r="S423" i="205" s="1"/>
  <c r="P473" i="205"/>
  <c r="S473" i="205" s="1"/>
  <c r="L385" i="205"/>
  <c r="S385" i="205" s="1"/>
  <c r="L404" i="205"/>
  <c r="S404" i="205" s="1"/>
  <c r="L416" i="205"/>
  <c r="S416" i="205" s="1"/>
  <c r="P435" i="205"/>
  <c r="S435" i="205" s="1"/>
  <c r="P442" i="205"/>
  <c r="S442" i="205" s="1"/>
  <c r="N447" i="205"/>
  <c r="S447" i="205" s="1"/>
  <c r="N343" i="205"/>
  <c r="S343" i="205" s="1"/>
  <c r="O362" i="205"/>
  <c r="S362" i="205" s="1"/>
  <c r="Q341" i="205"/>
  <c r="S341" i="205" s="1"/>
  <c r="L369" i="205"/>
  <c r="S369" i="205" s="1"/>
  <c r="O325" i="205"/>
  <c r="S325" i="205" s="1"/>
  <c r="Q334" i="205"/>
  <c r="S334" i="205" s="1"/>
  <c r="P351" i="205"/>
  <c r="S351" i="205" s="1"/>
  <c r="L358" i="205"/>
  <c r="S358" i="205" s="1"/>
  <c r="O363" i="205"/>
  <c r="S363" i="205" s="1"/>
  <c r="Q372" i="205"/>
  <c r="S372" i="205" s="1"/>
  <c r="P394" i="205"/>
  <c r="S394" i="205" s="1"/>
  <c r="P354" i="205"/>
  <c r="S354" i="205" s="1"/>
  <c r="O323" i="205"/>
  <c r="S323" i="205" s="1"/>
  <c r="Q332" i="205"/>
  <c r="S332" i="205" s="1"/>
  <c r="P337" i="205"/>
  <c r="S337" i="205" s="1"/>
  <c r="Q340" i="205"/>
  <c r="S340" i="205" s="1"/>
  <c r="Q373" i="205"/>
  <c r="S373" i="205" s="1"/>
  <c r="L356" i="205"/>
  <c r="S356" i="205" s="1"/>
  <c r="O361" i="205"/>
  <c r="S361" i="205" s="1"/>
  <c r="K42" i="205"/>
  <c r="N42" i="205" s="1"/>
  <c r="S42" i="205" s="1"/>
  <c r="L279" i="205"/>
  <c r="S279" i="205" s="1"/>
  <c r="L299" i="205"/>
  <c r="S299" i="205" s="1"/>
  <c r="P307" i="205"/>
  <c r="S307" i="205" s="1"/>
  <c r="L282" i="205"/>
  <c r="S282" i="205" s="1"/>
  <c r="L294" i="205"/>
  <c r="S294" i="205" s="1"/>
  <c r="N302" i="205"/>
  <c r="S302" i="205" s="1"/>
  <c r="M310" i="205"/>
  <c r="S310" i="205" s="1"/>
  <c r="P317" i="205"/>
  <c r="S317" i="205" s="1"/>
  <c r="O277" i="205"/>
  <c r="S277" i="205" s="1"/>
  <c r="L297" i="205"/>
  <c r="S297" i="205" s="1"/>
  <c r="Q305" i="205"/>
  <c r="S305" i="205" s="1"/>
  <c r="Q327" i="205"/>
  <c r="S327" i="205" s="1"/>
  <c r="N304" i="205"/>
  <c r="S304" i="205" s="1"/>
  <c r="L300" i="205"/>
  <c r="S300" i="205" s="1"/>
  <c r="N280" i="205"/>
  <c r="S280" i="205" s="1"/>
  <c r="L295" i="205"/>
  <c r="S295" i="205" s="1"/>
  <c r="N303" i="205"/>
  <c r="S303" i="205" s="1"/>
  <c r="Q311" i="205"/>
  <c r="S311" i="205" s="1"/>
  <c r="Q318" i="205"/>
  <c r="S318" i="205" s="1"/>
  <c r="P308" i="205"/>
  <c r="S308" i="205" s="1"/>
  <c r="Q298" i="205"/>
  <c r="S298" i="205" s="1"/>
  <c r="L290" i="205"/>
  <c r="S290" i="205" s="1"/>
  <c r="L315" i="205"/>
  <c r="S315" i="205" s="1"/>
  <c r="L278" i="205"/>
  <c r="S278" i="205" s="1"/>
  <c r="P306" i="205"/>
  <c r="S306" i="205" s="1"/>
  <c r="L281" i="205"/>
  <c r="S281" i="205" s="1"/>
  <c r="P293" i="205"/>
  <c r="S293" i="205" s="1"/>
  <c r="Q301" i="205"/>
  <c r="S301" i="205" s="1"/>
  <c r="P309" i="205"/>
  <c r="S309" i="205" s="1"/>
  <c r="Q321" i="205"/>
  <c r="S321" i="205" s="1"/>
  <c r="R2" i="205"/>
  <c r="Q133" i="205"/>
  <c r="S133" i="205" s="1"/>
  <c r="Q143" i="205"/>
  <c r="S143" i="205" s="1"/>
  <c r="L150" i="205"/>
  <c r="S150" i="205" s="1"/>
  <c r="Q105" i="205"/>
  <c r="S105" i="205" s="1"/>
  <c r="O112" i="205"/>
  <c r="S112" i="205" s="1"/>
  <c r="Q130" i="205"/>
  <c r="S130" i="205" s="1"/>
  <c r="Q153" i="205"/>
  <c r="S153" i="205" s="1"/>
  <c r="Q188" i="205"/>
  <c r="S188" i="205" s="1"/>
  <c r="Q234" i="205"/>
  <c r="S234" i="205" s="1"/>
  <c r="Q194" i="205"/>
  <c r="S194" i="205" s="1"/>
  <c r="P137" i="205"/>
  <c r="S137" i="205" s="1"/>
  <c r="L181" i="205"/>
  <c r="S181" i="205" s="1"/>
  <c r="Q88" i="205"/>
  <c r="S88" i="205" s="1"/>
  <c r="N201" i="205"/>
  <c r="S201" i="205" s="1"/>
  <c r="L213" i="205"/>
  <c r="S213" i="205" s="1"/>
  <c r="Q103" i="205"/>
  <c r="S103" i="205" s="1"/>
  <c r="L134" i="205"/>
  <c r="S134" i="205" s="1"/>
  <c r="Q148" i="205"/>
  <c r="S148" i="205" s="1"/>
  <c r="O206" i="205"/>
  <c r="S206" i="205" s="1"/>
  <c r="O178" i="205"/>
  <c r="S178" i="205" s="1"/>
  <c r="L229" i="205"/>
  <c r="S229" i="205" s="1"/>
  <c r="Q243" i="205"/>
  <c r="S243" i="205" s="1"/>
  <c r="Q270" i="205"/>
  <c r="S270" i="205" s="1"/>
  <c r="N220" i="205"/>
  <c r="S220" i="205" s="1"/>
  <c r="Q144" i="205"/>
  <c r="S144" i="205" s="1"/>
  <c r="L246" i="205"/>
  <c r="S246" i="205" s="1"/>
  <c r="O251" i="205"/>
  <c r="S251" i="205" s="1"/>
  <c r="Q170" i="205"/>
  <c r="S170" i="205" s="1"/>
  <c r="Q182" i="205"/>
  <c r="S182" i="205" s="1"/>
  <c r="P197" i="205"/>
  <c r="S197" i="205" s="1"/>
  <c r="N218" i="205"/>
  <c r="S218" i="205" s="1"/>
  <c r="Q244" i="205"/>
  <c r="S244" i="205" s="1"/>
  <c r="Q271" i="205"/>
  <c r="S271" i="205" s="1"/>
  <c r="L101" i="205"/>
  <c r="S101" i="205" s="1"/>
  <c r="L113" i="205"/>
  <c r="S113" i="205" s="1"/>
  <c r="L116" i="205"/>
  <c r="S116" i="205" s="1"/>
  <c r="P119" i="205"/>
  <c r="S119" i="205" s="1"/>
  <c r="P161" i="205"/>
  <c r="S161" i="205" s="1"/>
  <c r="N202" i="205"/>
  <c r="S202" i="205" s="1"/>
  <c r="N216" i="205"/>
  <c r="S216" i="205" s="1"/>
  <c r="O149" i="205"/>
  <c r="S149" i="205" s="1"/>
  <c r="Q177" i="205"/>
  <c r="S177" i="205" s="1"/>
  <c r="L180" i="205"/>
  <c r="S180" i="205" s="1"/>
  <c r="Q195" i="205"/>
  <c r="S195" i="205" s="1"/>
  <c r="Q209" i="205"/>
  <c r="S209" i="205" s="1"/>
  <c r="L228" i="205"/>
  <c r="S228" i="205" s="1"/>
  <c r="L247" i="205"/>
  <c r="S247" i="205" s="1"/>
  <c r="O252" i="205"/>
  <c r="S252" i="205" s="1"/>
  <c r="P257" i="205"/>
  <c r="S257" i="205" s="1"/>
  <c r="N262" i="205"/>
  <c r="S262" i="205" s="1"/>
  <c r="P269" i="205"/>
  <c r="S269" i="205" s="1"/>
  <c r="Q59" i="205"/>
  <c r="S59" i="205" s="1"/>
  <c r="L75" i="205"/>
  <c r="S75" i="205" s="1"/>
  <c r="Q90" i="205"/>
  <c r="S90" i="205" s="1"/>
  <c r="Q126" i="205"/>
  <c r="S126" i="205" s="1"/>
  <c r="L140" i="205"/>
  <c r="S140" i="205" s="1"/>
  <c r="N147" i="205"/>
  <c r="S147" i="205" s="1"/>
  <c r="L222" i="205"/>
  <c r="S222" i="205" s="1"/>
  <c r="Q273" i="205"/>
  <c r="S273" i="205" s="1"/>
  <c r="O110" i="205"/>
  <c r="S110" i="205" s="1"/>
  <c r="L184" i="205"/>
  <c r="S184" i="205" s="1"/>
  <c r="Q276" i="205"/>
  <c r="S276" i="205" s="1"/>
  <c r="Q192" i="205"/>
  <c r="S192" i="205" s="1"/>
  <c r="P235" i="205"/>
  <c r="S235" i="205" s="1"/>
  <c r="L259" i="205"/>
  <c r="S259" i="205" s="1"/>
  <c r="P136" i="205"/>
  <c r="S136" i="205" s="1"/>
  <c r="Q198" i="205"/>
  <c r="S198" i="205" s="1"/>
  <c r="Q233" i="205"/>
  <c r="S233" i="205" s="1"/>
  <c r="L92" i="205"/>
  <c r="S92" i="205" s="1"/>
  <c r="O253" i="205"/>
  <c r="S253" i="205" s="1"/>
  <c r="Q121" i="205"/>
  <c r="S121" i="205" s="1"/>
  <c r="Q225" i="205"/>
  <c r="S225" i="205" s="1"/>
  <c r="N98" i="205"/>
  <c r="S98" i="205" s="1"/>
  <c r="L124" i="205"/>
  <c r="S124" i="205" s="1"/>
  <c r="L131" i="205"/>
  <c r="S131" i="205" s="1"/>
  <c r="L151" i="205"/>
  <c r="S151" i="205" s="1"/>
  <c r="P230" i="205"/>
  <c r="S230" i="205" s="1"/>
  <c r="Q266" i="205"/>
  <c r="S266" i="205" s="1"/>
  <c r="Q145" i="205"/>
  <c r="S145" i="205" s="1"/>
  <c r="Q154" i="205"/>
  <c r="S154" i="205" s="1"/>
  <c r="U50" i="205"/>
  <c r="L74" i="205"/>
  <c r="S74" i="205" s="1"/>
  <c r="P77" i="205"/>
  <c r="S77" i="205" s="1"/>
  <c r="Q99" i="205"/>
  <c r="S99" i="205" s="1"/>
  <c r="N146" i="205"/>
  <c r="S146" i="205" s="1"/>
  <c r="Q175" i="205"/>
  <c r="S175" i="205" s="1"/>
  <c r="P185" i="205"/>
  <c r="S185" i="205" s="1"/>
  <c r="L212" i="205"/>
  <c r="S212" i="205" s="1"/>
  <c r="N219" i="205"/>
  <c r="S219" i="205" s="1"/>
  <c r="L267" i="205"/>
  <c r="S267" i="205" s="1"/>
  <c r="O71" i="205"/>
  <c r="S71" i="205" s="1"/>
  <c r="L84" i="205"/>
  <c r="S84" i="205" s="1"/>
  <c r="L117" i="205"/>
  <c r="S117" i="205" s="1"/>
  <c r="Q162" i="205"/>
  <c r="S162" i="205" s="1"/>
  <c r="L190" i="205"/>
  <c r="S190" i="205" s="1"/>
  <c r="N203" i="205"/>
  <c r="S203" i="205" s="1"/>
  <c r="Q224" i="205"/>
  <c r="S224" i="205" s="1"/>
  <c r="P236" i="205"/>
  <c r="S236" i="205" s="1"/>
  <c r="P250" i="205"/>
  <c r="S250" i="205" s="1"/>
  <c r="Q260" i="205"/>
  <c r="S260" i="205" s="1"/>
  <c r="Q93" i="205"/>
  <c r="S93" i="205" s="1"/>
  <c r="Q120" i="205"/>
  <c r="S120" i="205" s="1"/>
  <c r="K68" i="205"/>
  <c r="S68" i="205"/>
  <c r="U93" i="205"/>
  <c r="S41" i="205"/>
  <c r="S61" i="205"/>
  <c r="S10" i="205"/>
  <c r="S51" i="205"/>
  <c r="S38" i="205"/>
  <c r="S48" i="205"/>
  <c r="S45" i="205"/>
  <c r="N47" i="205"/>
  <c r="S47" i="205" s="1"/>
  <c r="S37" i="205"/>
  <c r="S53" i="205"/>
  <c r="S14" i="205"/>
  <c r="S15" i="205"/>
  <c r="S18" i="205"/>
  <c r="S34" i="205"/>
  <c r="S43" i="205"/>
  <c r="S50" i="205"/>
  <c r="S55" i="205"/>
  <c r="S63" i="205"/>
  <c r="L39" i="205"/>
  <c r="S39" i="205" s="1"/>
  <c r="S82" i="205"/>
  <c r="U70" i="205"/>
  <c r="K78" i="205"/>
  <c r="L78" i="205" s="1"/>
  <c r="S78" i="205" s="1"/>
  <c r="S7" i="205"/>
  <c r="K95" i="205"/>
  <c r="S95" i="205" s="1"/>
  <c r="S6" i="205"/>
  <c r="S8" i="205"/>
  <c r="Y4" i="205"/>
  <c r="Y5" i="205" s="1"/>
  <c r="Y6" i="205" s="1"/>
  <c r="Y7" i="205" s="1"/>
  <c r="Y8" i="205" s="1"/>
  <c r="Y9" i="205" s="1"/>
  <c r="Y10" i="205" s="1"/>
  <c r="Y11" i="205" s="1"/>
  <c r="Y12" i="205" s="1"/>
  <c r="Y13" i="205" s="1"/>
  <c r="Y14" i="205" s="1"/>
  <c r="Y15" i="205" s="1"/>
  <c r="Y16" i="205" s="1"/>
  <c r="Y17" i="205" s="1"/>
  <c r="Y18" i="205" s="1"/>
  <c r="Y19" i="205" s="1"/>
  <c r="Y20" i="205" s="1"/>
  <c r="Y21" i="205" s="1"/>
  <c r="Y22" i="205" s="1"/>
  <c r="Y23" i="205" s="1"/>
  <c r="Y24" i="205" s="1"/>
  <c r="Y25" i="205" s="1"/>
  <c r="Y26" i="205" s="1"/>
  <c r="Y27" i="205" s="1"/>
  <c r="Y28" i="205" s="1"/>
  <c r="Y30" i="205" s="1"/>
  <c r="Y31" i="205" s="1"/>
  <c r="Y32" i="205" s="1"/>
  <c r="Y33" i="205" s="1"/>
  <c r="Y34" i="205" s="1"/>
  <c r="Y35" i="205" s="1"/>
  <c r="Y36" i="205" s="1"/>
  <c r="Y37" i="205" s="1"/>
  <c r="Y38" i="205" s="1"/>
  <c r="Y39" i="205" s="1"/>
  <c r="Y40" i="205" s="1"/>
  <c r="Y41" i="205" s="1"/>
  <c r="Y42" i="205" s="1"/>
  <c r="Y44" i="205" s="1"/>
  <c r="Y45" i="205" s="1"/>
  <c r="Y47" i="205" s="1"/>
  <c r="Y48" i="205" s="1"/>
  <c r="Y49" i="205" s="1"/>
  <c r="Y50" i="205" s="1"/>
  <c r="Y51" i="205" s="1"/>
  <c r="Y52" i="205" s="1"/>
  <c r="Y53" i="205" s="1"/>
  <c r="Y54" i="205" s="1"/>
  <c r="Y55" i="205" s="1"/>
  <c r="Y56" i="205" s="1"/>
  <c r="Y57" i="205" s="1"/>
  <c r="Y58" i="205" s="1"/>
  <c r="Y59" i="205" s="1"/>
  <c r="Y60" i="205" s="1"/>
  <c r="Y61" i="205" s="1"/>
  <c r="Y62" i="205" s="1"/>
  <c r="Y63" i="205" s="1"/>
  <c r="Y64" i="205" s="1"/>
  <c r="Y65" i="205" s="1"/>
  <c r="Y66" i="205" s="1"/>
  <c r="Y67" i="205" s="1"/>
  <c r="Y68" i="205" s="1"/>
  <c r="Y69" i="205" s="1"/>
  <c r="Y70" i="205" s="1"/>
  <c r="Y71" i="205" s="1"/>
  <c r="Y72" i="205" s="1"/>
  <c r="Y73" i="205" s="1"/>
  <c r="Y74" i="205" s="1"/>
  <c r="Y75" i="205" s="1"/>
  <c r="Y76" i="205" s="1"/>
  <c r="Y77" i="205" s="1"/>
  <c r="Y78" i="205" s="1"/>
  <c r="Y79" i="205" s="1"/>
  <c r="Y80" i="205" s="1"/>
  <c r="Y81" i="205" s="1"/>
  <c r="Y82" i="205" s="1"/>
  <c r="Y83" i="205" s="1"/>
  <c r="Y84" i="205" s="1"/>
  <c r="Y85" i="205" s="1"/>
  <c r="Y86" i="205" s="1"/>
  <c r="Y87" i="205" s="1"/>
  <c r="Y88" i="205" s="1"/>
  <c r="Y89" i="205" s="1"/>
  <c r="Y90" i="205" s="1"/>
  <c r="Y92" i="205" s="1"/>
  <c r="Y93" i="205" s="1"/>
  <c r="Y94" i="205" s="1"/>
  <c r="Y95" i="205" s="1"/>
  <c r="Y96" i="205" s="1"/>
  <c r="Y97" i="205" s="1"/>
  <c r="Y98" i="205" s="1"/>
  <c r="Y99" i="205" s="1"/>
  <c r="Y100" i="205" s="1"/>
  <c r="Y101" i="205" s="1"/>
  <c r="Y102" i="205" s="1"/>
  <c r="Y103" i="205" s="1"/>
  <c r="Y104" i="205" s="1"/>
  <c r="Y105" i="205" s="1"/>
  <c r="Y106" i="205" s="1"/>
  <c r="Y107" i="205" s="1"/>
  <c r="Y108" i="205" s="1"/>
  <c r="Y109" i="205" s="1"/>
  <c r="Y110" i="205" s="1"/>
  <c r="Y111" i="205" s="1"/>
  <c r="Y112" i="205" s="1"/>
  <c r="Y113" i="205" s="1"/>
  <c r="Y114" i="205" s="1"/>
  <c r="Y115" i="205" s="1"/>
  <c r="Y116" i="205" s="1"/>
  <c r="Y117" i="205" s="1"/>
  <c r="Y119" i="205" s="1"/>
  <c r="Y120" i="205" s="1"/>
  <c r="S13" i="205"/>
  <c r="S5" i="205"/>
  <c r="K79" i="205"/>
  <c r="N79" i="205" s="1"/>
  <c r="S79" i="205" s="1"/>
  <c r="K86" i="205"/>
  <c r="K29" i="205"/>
  <c r="Q29" i="205" s="1"/>
  <c r="S29" i="205" s="1"/>
  <c r="K96" i="205"/>
  <c r="P36" i="205"/>
  <c r="S36" i="205" s="1"/>
  <c r="K62" i="205"/>
  <c r="L62" i="205" s="1"/>
  <c r="S62" i="205" s="1"/>
  <c r="K11" i="205"/>
  <c r="N11" i="205" s="1"/>
  <c r="S11" i="205" s="1"/>
  <c r="K32" i="205"/>
  <c r="S32" i="205" s="1"/>
  <c r="U81" i="205"/>
  <c r="K16" i="205"/>
  <c r="K57" i="205"/>
  <c r="K73" i="205"/>
  <c r="L73" i="205" s="1"/>
  <c r="S73" i="205" s="1"/>
  <c r="K89" i="205"/>
  <c r="P89" i="205" s="1"/>
  <c r="S89" i="205" s="1"/>
  <c r="K40" i="205"/>
  <c r="O40" i="205" s="1"/>
  <c r="S40" i="205" s="1"/>
  <c r="K24" i="205"/>
  <c r="K49" i="205"/>
  <c r="K65" i="205"/>
  <c r="S49" i="205"/>
  <c r="J1" i="205"/>
  <c r="U1" i="205"/>
  <c r="S564" i="205"/>
  <c r="Y374" i="205"/>
  <c r="Y375" i="205" s="1"/>
  <c r="Y376" i="205" s="1"/>
  <c r="Y377" i="205" s="1"/>
  <c r="Y378" i="205" s="1"/>
  <c r="Y379" i="205" s="1"/>
  <c r="Y380" i="205" s="1"/>
  <c r="Y381" i="205" s="1"/>
  <c r="Y382" i="205" s="1"/>
  <c r="Y383" i="205" s="1"/>
  <c r="Y384" i="205" s="1"/>
  <c r="Y385" i="205" s="1"/>
  <c r="Y386" i="205" s="1"/>
  <c r="Y387" i="205" s="1"/>
  <c r="Y388" i="205" s="1"/>
  <c r="Y389" i="205" s="1"/>
  <c r="Y390" i="205" s="1"/>
  <c r="Y391" i="205" s="1"/>
  <c r="Y392" i="205" s="1"/>
  <c r="Y393" i="205" s="1"/>
  <c r="Y394" i="205" s="1"/>
  <c r="Y395" i="205" s="1"/>
  <c r="Y396" i="205" s="1"/>
  <c r="Y397" i="205" s="1"/>
  <c r="Y398" i="205" s="1"/>
  <c r="Y399" i="205" s="1"/>
  <c r="Y400" i="205" s="1"/>
  <c r="Y401" i="205" s="1"/>
  <c r="Y402" i="205" s="1"/>
  <c r="Y403" i="205" s="1"/>
  <c r="Y404" i="205" s="1"/>
  <c r="Y405" i="205" s="1"/>
  <c r="Y406" i="205" s="1"/>
  <c r="Y407" i="205" s="1"/>
  <c r="Y408" i="205" s="1"/>
  <c r="Y409" i="205" s="1"/>
  <c r="Y410" i="205" s="1"/>
  <c r="Y411" i="205" s="1"/>
  <c r="Y412" i="205" s="1"/>
  <c r="Y413" i="205" s="1"/>
  <c r="Y414" i="205" s="1"/>
  <c r="Y415" i="205" s="1"/>
  <c r="Y416" i="205" s="1"/>
  <c r="Y417" i="205" s="1"/>
  <c r="Y418" i="205" s="1"/>
  <c r="Y419" i="205" s="1"/>
  <c r="Y420" i="205" s="1"/>
  <c r="Y422" i="205" s="1"/>
  <c r="Y423" i="205" s="1"/>
  <c r="Y424" i="205" s="1"/>
  <c r="Y425" i="205" s="1"/>
  <c r="Y426" i="205" s="1"/>
  <c r="Y427" i="205" s="1"/>
  <c r="Y428" i="205" s="1"/>
  <c r="Y429" i="205" s="1"/>
  <c r="Y430" i="205" s="1"/>
  <c r="Y431" i="205" s="1"/>
  <c r="Y432" i="205" s="1"/>
  <c r="Y433" i="205" s="1"/>
  <c r="Y434" i="205" s="1"/>
  <c r="Y435" i="205" s="1"/>
  <c r="Y436" i="205" s="1"/>
  <c r="Y437" i="205" s="1"/>
  <c r="Y438" i="205" s="1"/>
  <c r="Y439" i="205" s="1"/>
  <c r="Y440" i="205" s="1"/>
  <c r="Y441" i="205" s="1"/>
  <c r="Y442" i="205" s="1"/>
  <c r="Y443" i="205" s="1"/>
  <c r="Y444" i="205" s="1"/>
  <c r="Y445" i="205" s="1"/>
  <c r="Y446" i="205" s="1"/>
  <c r="Y447" i="205" s="1"/>
  <c r="Y448" i="205" s="1"/>
  <c r="Y449" i="205" s="1"/>
  <c r="Y450" i="205" s="1"/>
  <c r="Y451" i="205" s="1"/>
  <c r="Y452" i="205" s="1"/>
  <c r="Y453" i="205" s="1"/>
  <c r="Y454" i="205" s="1"/>
  <c r="Y455" i="205" s="1"/>
  <c r="Y456" i="205" s="1"/>
  <c r="Y457" i="205" s="1"/>
  <c r="Y458" i="205" s="1"/>
  <c r="Y459" i="205" s="1"/>
  <c r="Y460" i="205" s="1"/>
  <c r="Y461" i="205" s="1"/>
  <c r="Y462" i="205" s="1"/>
  <c r="Y463" i="205" s="1"/>
  <c r="Y464" i="205" s="1"/>
  <c r="Y465" i="205" s="1"/>
  <c r="Y466" i="205" s="1"/>
  <c r="Y467" i="205" s="1"/>
  <c r="Y468" i="205" s="1"/>
  <c r="Y469" i="205" s="1"/>
  <c r="Y470" i="205" s="1"/>
  <c r="Y471" i="205" s="1"/>
  <c r="Y472" i="205" s="1"/>
  <c r="Y473" i="205" s="1"/>
  <c r="Y474" i="205" s="1"/>
  <c r="Y475" i="205" s="1"/>
  <c r="Y476" i="205" s="1"/>
  <c r="Y477" i="205" s="1"/>
  <c r="Y478" i="205" s="1"/>
  <c r="Y479" i="205" s="1"/>
  <c r="Y481" i="205" s="1"/>
  <c r="Y482" i="205" s="1"/>
  <c r="Y483" i="205" s="1"/>
  <c r="Y484" i="205" s="1"/>
  <c r="Y485" i="205" s="1"/>
  <c r="Y486" i="205" s="1"/>
  <c r="Y487" i="205" s="1"/>
  <c r="Y488" i="205" s="1"/>
  <c r="Y489" i="205" s="1"/>
  <c r="Y490" i="205" s="1"/>
  <c r="Y491" i="205" s="1"/>
  <c r="Y492" i="205" s="1"/>
  <c r="Y493" i="205" s="1"/>
  <c r="Y494" i="205" s="1"/>
  <c r="Y495" i="205" s="1"/>
  <c r="Y496" i="205" s="1"/>
  <c r="Y497" i="205" s="1"/>
  <c r="Y498" i="205" s="1"/>
  <c r="Y499" i="205" s="1"/>
  <c r="Y500" i="205" s="1"/>
  <c r="Y501" i="205" s="1"/>
  <c r="Y502" i="205" s="1"/>
  <c r="Y503" i="205" s="1"/>
  <c r="Y504" i="205" s="1"/>
  <c r="Y505" i="205" s="1"/>
  <c r="Y506" i="205" s="1"/>
  <c r="Y507" i="205" s="1"/>
  <c r="Y508" i="205" s="1"/>
  <c r="Y509" i="205" s="1"/>
  <c r="Y510" i="205" s="1"/>
  <c r="Y511" i="205" s="1"/>
  <c r="Y512" i="205" s="1"/>
  <c r="Y513" i="205" s="1"/>
  <c r="Y514" i="205" s="1"/>
  <c r="Y515" i="205" s="1"/>
  <c r="Y516" i="205" s="1"/>
  <c r="Y517" i="205" s="1"/>
  <c r="Y518" i="205" s="1"/>
  <c r="Y519" i="205" s="1"/>
  <c r="Y520" i="205" s="1"/>
  <c r="Y521" i="205" s="1"/>
  <c r="Y522" i="205" s="1"/>
  <c r="Y523" i="205" s="1"/>
  <c r="Y524" i="205" s="1"/>
  <c r="Y525" i="205" s="1"/>
  <c r="Y526" i="205" s="1"/>
  <c r="Y527" i="205" s="1"/>
  <c r="Y528" i="205" s="1"/>
  <c r="Y529" i="205" s="1"/>
  <c r="Y530" i="205" s="1"/>
  <c r="Y531" i="205" s="1"/>
  <c r="Y532" i="205" s="1"/>
  <c r="Y533" i="205" s="1"/>
  <c r="Y534" i="205" s="1"/>
  <c r="Y535" i="205" s="1"/>
  <c r="Y536" i="205" s="1"/>
  <c r="Y537" i="205" s="1"/>
  <c r="Y538" i="205" s="1"/>
  <c r="Y539" i="205" s="1"/>
  <c r="Y540" i="205" s="1"/>
  <c r="Y541" i="205" s="1"/>
  <c r="Y542" i="205" s="1"/>
  <c r="Y543" i="205" s="1"/>
  <c r="Y544" i="205" s="1"/>
  <c r="Y545" i="205" s="1"/>
  <c r="Y546" i="205" s="1"/>
  <c r="Y547" i="205" s="1"/>
  <c r="Y548" i="205" s="1"/>
  <c r="Y549" i="205" s="1"/>
  <c r="Y550" i="205" s="1"/>
  <c r="Y551" i="205" s="1"/>
  <c r="Y552" i="205" s="1"/>
  <c r="Y553" i="205" s="1"/>
  <c r="Y554" i="205" s="1"/>
  <c r="Y555" i="205" s="1"/>
  <c r="Y556" i="205" s="1"/>
  <c r="Y557" i="205" s="1"/>
  <c r="Y558" i="205" s="1"/>
  <c r="Y559" i="205" s="1"/>
  <c r="Y560" i="205" s="1"/>
  <c r="Y561" i="205" s="1"/>
  <c r="Y562" i="205" s="1"/>
  <c r="Y563" i="205" s="1"/>
  <c r="Y564" i="205" s="1"/>
  <c r="Y565" i="205" s="1"/>
  <c r="Y566" i="205" s="1"/>
  <c r="Y567" i="205" s="1"/>
  <c r="Y568" i="205" s="1"/>
  <c r="Y569" i="205" s="1"/>
  <c r="Y570" i="205" s="1"/>
  <c r="Y571" i="205" s="1"/>
  <c r="Y572" i="205" s="1"/>
  <c r="Y573" i="205" s="1"/>
  <c r="Y574" i="205" s="1"/>
  <c r="Y575" i="205" s="1"/>
  <c r="Y576" i="205" s="1"/>
  <c r="Y577" i="205" s="1"/>
  <c r="Y578" i="205" s="1"/>
  <c r="Y579" i="205" s="1"/>
  <c r="Y580" i="205" s="1"/>
  <c r="Y581" i="205" s="1"/>
  <c r="Y582" i="205" s="1"/>
  <c r="Y583" i="205" s="1"/>
  <c r="Y584" i="205" s="1"/>
  <c r="Y585" i="205" s="1"/>
  <c r="Y586" i="205" s="1"/>
  <c r="Y587" i="205" s="1"/>
  <c r="Y588" i="205" s="1"/>
  <c r="Y589" i="205" s="1"/>
  <c r="Y590" i="205" s="1"/>
  <c r="Y591" i="205" s="1"/>
  <c r="Y592" i="205" s="1"/>
  <c r="Y593" i="205" s="1"/>
  <c r="Y594" i="205" s="1"/>
  <c r="Y595" i="205" s="1"/>
  <c r="Y596" i="205" s="1"/>
  <c r="Y597" i="205" s="1"/>
  <c r="Y598" i="205" s="1"/>
  <c r="Y599" i="205" s="1"/>
  <c r="Y600" i="205" s="1"/>
  <c r="Y601" i="205" s="1"/>
  <c r="Y602" i="205" s="1"/>
  <c r="Y603" i="205" s="1"/>
  <c r="Y604" i="205" s="1"/>
  <c r="Y605" i="205" s="1"/>
  <c r="Y606" i="205" s="1"/>
  <c r="Y607" i="205" s="1"/>
  <c r="Y608" i="205" s="1"/>
  <c r="Y609" i="205" s="1"/>
  <c r="Y610" i="205" s="1"/>
  <c r="Y611" i="205" s="1"/>
  <c r="Y612" i="205" s="1"/>
  <c r="Y613" i="205" s="1"/>
  <c r="Y614" i="205" s="1"/>
  <c r="Y615" i="205" s="1"/>
  <c r="Y616" i="205" s="1"/>
  <c r="Y617" i="205" s="1"/>
  <c r="Y618" i="205" s="1"/>
  <c r="Y619" i="205" s="1"/>
  <c r="Y620" i="205" s="1"/>
  <c r="Y621" i="205" s="1"/>
  <c r="Y622" i="205" s="1"/>
  <c r="Y623" i="205" s="1"/>
  <c r="Y624" i="205" s="1"/>
  <c r="Y625" i="205" s="1"/>
  <c r="Y626" i="205" s="1"/>
  <c r="Y627" i="205" s="1"/>
  <c r="Y628" i="205" s="1"/>
  <c r="Y660" i="205" s="1"/>
  <c r="Y662" i="205" s="1"/>
  <c r="Y663" i="205" s="1"/>
  <c r="Y373" i="205"/>
  <c r="AD376" i="205"/>
  <c r="AD377" i="205" s="1"/>
  <c r="AD378" i="205" s="1"/>
  <c r="AD379" i="205" s="1"/>
  <c r="AD380" i="205" s="1"/>
  <c r="AD381" i="205" s="1"/>
  <c r="AD382" i="205" s="1"/>
  <c r="AD383" i="205" s="1"/>
  <c r="AD384" i="205" s="1"/>
  <c r="AD385" i="205" s="1"/>
  <c r="AD386" i="205" s="1"/>
  <c r="AD387" i="205" s="1"/>
  <c r="AD388" i="205" s="1"/>
  <c r="AD389" i="205" s="1"/>
  <c r="AD390" i="205" s="1"/>
  <c r="AD391" i="205" s="1"/>
  <c r="AD392" i="205" s="1"/>
  <c r="AD393" i="205" s="1"/>
  <c r="AD394" i="205" s="1"/>
  <c r="AD395" i="205" s="1"/>
  <c r="AD396" i="205" s="1"/>
  <c r="AD397" i="205" s="1"/>
  <c r="AD398" i="205" s="1"/>
  <c r="AD399" i="205" s="1"/>
  <c r="AD400" i="205" s="1"/>
  <c r="AD401" i="205" s="1"/>
  <c r="AD402" i="205" s="1"/>
  <c r="AD403" i="205" s="1"/>
  <c r="AD404" i="205" s="1"/>
  <c r="AD405" i="205" s="1"/>
  <c r="AD406" i="205" s="1"/>
  <c r="AD407" i="205" s="1"/>
  <c r="AD408" i="205" s="1"/>
  <c r="AD409" i="205" s="1"/>
  <c r="AD410" i="205" s="1"/>
  <c r="AD411" i="205" s="1"/>
  <c r="AD412" i="205" s="1"/>
  <c r="AD413" i="205" s="1"/>
  <c r="AD414" i="205" s="1"/>
  <c r="AD415" i="205" s="1"/>
  <c r="AD416" i="205" s="1"/>
  <c r="AD417" i="205" s="1"/>
  <c r="AD418" i="205" s="1"/>
  <c r="AD419" i="205" s="1"/>
  <c r="AD420" i="205" s="1"/>
  <c r="AD422" i="205" s="1"/>
  <c r="AD423" i="205" s="1"/>
  <c r="AD424" i="205" s="1"/>
  <c r="AD425" i="205" s="1"/>
  <c r="AD426" i="205" s="1"/>
  <c r="AD427" i="205" s="1"/>
  <c r="AD428" i="205" s="1"/>
  <c r="AD429" i="205" s="1"/>
  <c r="AD430" i="205" s="1"/>
  <c r="AD431" i="205" s="1"/>
  <c r="AD432" i="205" s="1"/>
  <c r="AD433" i="205" s="1"/>
  <c r="AD434" i="205" s="1"/>
  <c r="AD435" i="205" s="1"/>
  <c r="AD436" i="205" s="1"/>
  <c r="AD437" i="205" s="1"/>
  <c r="AD438" i="205" s="1"/>
  <c r="AD439" i="205" s="1"/>
  <c r="AD440" i="205" s="1"/>
  <c r="AD441" i="205" s="1"/>
  <c r="AD442" i="205" s="1"/>
  <c r="AD443" i="205" s="1"/>
  <c r="AD444" i="205" s="1"/>
  <c r="AD445" i="205" s="1"/>
  <c r="AD446" i="205" s="1"/>
  <c r="AD447" i="205" s="1"/>
  <c r="AD448" i="205" s="1"/>
  <c r="AD449" i="205" s="1"/>
  <c r="AD450" i="205" s="1"/>
  <c r="AD451" i="205" s="1"/>
  <c r="AD452" i="205" s="1"/>
  <c r="AD453" i="205" s="1"/>
  <c r="AD454" i="205" s="1"/>
  <c r="AD455" i="205" s="1"/>
  <c r="AD456" i="205" s="1"/>
  <c r="AD457" i="205" s="1"/>
  <c r="AD458" i="205" s="1"/>
  <c r="AD459" i="205" s="1"/>
  <c r="AD460" i="205" s="1"/>
  <c r="AD461" i="205" s="1"/>
  <c r="AD462" i="205" s="1"/>
  <c r="AD463" i="205" s="1"/>
  <c r="AD464" i="205" s="1"/>
  <c r="AD465" i="205" s="1"/>
  <c r="AD466" i="205" s="1"/>
  <c r="AD467" i="205" s="1"/>
  <c r="AD468" i="205" s="1"/>
  <c r="AD469" i="205" s="1"/>
  <c r="AD470" i="205" s="1"/>
  <c r="AD471" i="205" s="1"/>
  <c r="AD472" i="205" s="1"/>
  <c r="AD473" i="205" s="1"/>
  <c r="AD474" i="205" s="1"/>
  <c r="AD475" i="205" s="1"/>
  <c r="AD476" i="205" s="1"/>
  <c r="AD477" i="205" s="1"/>
  <c r="AD478" i="205" s="1"/>
  <c r="AD479" i="205" s="1"/>
  <c r="AD481" i="205" s="1"/>
  <c r="AD482" i="205" s="1"/>
  <c r="AD483" i="205" s="1"/>
  <c r="AD484" i="205" s="1"/>
  <c r="AD485" i="205" s="1"/>
  <c r="AD486" i="205" s="1"/>
  <c r="AD487" i="205" s="1"/>
  <c r="AD488" i="205" s="1"/>
  <c r="AD489" i="205" s="1"/>
  <c r="AD490" i="205" s="1"/>
  <c r="AD491" i="205" s="1"/>
  <c r="AD492" i="205" s="1"/>
  <c r="AD493" i="205" s="1"/>
  <c r="AD494" i="205" s="1"/>
  <c r="AD495" i="205" s="1"/>
  <c r="AD496" i="205" s="1"/>
  <c r="AD497" i="205" s="1"/>
  <c r="AD498" i="205" s="1"/>
  <c r="AD499" i="205" s="1"/>
  <c r="AD500" i="205" s="1"/>
  <c r="AD501" i="205" s="1"/>
  <c r="AD502" i="205" s="1"/>
  <c r="AD503" i="205" s="1"/>
  <c r="AD504" i="205" s="1"/>
  <c r="AD505" i="205" s="1"/>
  <c r="AD506" i="205" s="1"/>
  <c r="AD507" i="205" s="1"/>
  <c r="AD508" i="205" s="1"/>
  <c r="AD509" i="205" s="1"/>
  <c r="AD510" i="205" s="1"/>
  <c r="AD511" i="205" s="1"/>
  <c r="AD512" i="205" s="1"/>
  <c r="AD513" i="205" s="1"/>
  <c r="AD514" i="205" s="1"/>
  <c r="AD515" i="205" s="1"/>
  <c r="AD516" i="205" s="1"/>
  <c r="AD517" i="205" s="1"/>
  <c r="AD518" i="205" s="1"/>
  <c r="AD519" i="205" s="1"/>
  <c r="AD520" i="205" s="1"/>
  <c r="AD521" i="205" s="1"/>
  <c r="AD522" i="205" s="1"/>
  <c r="AD523" i="205" s="1"/>
  <c r="AD524" i="205" s="1"/>
  <c r="AD525" i="205" s="1"/>
  <c r="AD526" i="205" s="1"/>
  <c r="AD527" i="205" s="1"/>
  <c r="AD528" i="205" s="1"/>
  <c r="AD529" i="205" s="1"/>
  <c r="AD530" i="205" s="1"/>
  <c r="AD531" i="205" s="1"/>
  <c r="AD532" i="205" s="1"/>
  <c r="AD533" i="205" s="1"/>
  <c r="AD534" i="205" s="1"/>
  <c r="AD535" i="205" s="1"/>
  <c r="AD536" i="205" s="1"/>
  <c r="AD537" i="205" s="1"/>
  <c r="AD538" i="205" s="1"/>
  <c r="AD539" i="205" s="1"/>
  <c r="AD540" i="205" s="1"/>
  <c r="AD541" i="205" s="1"/>
  <c r="AD542" i="205" s="1"/>
  <c r="AD543" i="205" s="1"/>
  <c r="AD544" i="205" s="1"/>
  <c r="AD545" i="205" s="1"/>
  <c r="AD546" i="205" s="1"/>
  <c r="AD547" i="205" s="1"/>
  <c r="AD548" i="205" s="1"/>
  <c r="AD549" i="205" s="1"/>
  <c r="AD550" i="205" s="1"/>
  <c r="AD551" i="205" s="1"/>
  <c r="AD552" i="205" s="1"/>
  <c r="AD553" i="205" s="1"/>
  <c r="AD554" i="205" s="1"/>
  <c r="AD555" i="205" s="1"/>
  <c r="AD556" i="205" s="1"/>
  <c r="AD557" i="205" s="1"/>
  <c r="AD558" i="205" s="1"/>
  <c r="AD559" i="205" s="1"/>
  <c r="AD560" i="205" s="1"/>
  <c r="AD561" i="205" s="1"/>
  <c r="AD375" i="205"/>
  <c r="S22" i="205"/>
  <c r="S20" i="205"/>
  <c r="S30" i="205"/>
  <c r="S28" i="205"/>
  <c r="K115" i="205"/>
  <c r="S115" i="205"/>
  <c r="G2" i="205"/>
  <c r="H1" i="205" s="1"/>
  <c r="U467" i="205"/>
  <c r="K467" i="205"/>
  <c r="K189" i="205"/>
  <c r="L189" i="205" s="1"/>
  <c r="S189" i="205" s="1"/>
  <c r="U346" i="205"/>
  <c r="U448" i="205"/>
  <c r="K448" i="205"/>
  <c r="N448" i="205" s="1"/>
  <c r="S448" i="205" s="1"/>
  <c r="K346" i="205"/>
  <c r="K535" i="205"/>
  <c r="L535" i="205" s="1"/>
  <c r="S535" i="205" s="1"/>
  <c r="U535" i="205"/>
  <c r="U370" i="205"/>
  <c r="U449" i="205"/>
  <c r="S449" i="205"/>
  <c r="K573" i="205"/>
  <c r="S573" i="205" s="1"/>
  <c r="U573" i="205"/>
  <c r="S588" i="205"/>
  <c r="K588" i="205"/>
  <c r="U588" i="205"/>
  <c r="U614" i="205"/>
  <c r="S614" i="205"/>
  <c r="K614" i="205"/>
  <c r="U634" i="205"/>
  <c r="U643" i="205"/>
  <c r="K649" i="205"/>
  <c r="U650" i="205"/>
  <c r="K653" i="205"/>
  <c r="U654" i="205"/>
  <c r="K657" i="205"/>
  <c r="U658" i="205"/>
  <c r="U663" i="205"/>
  <c r="S649" i="205"/>
  <c r="S653" i="205"/>
  <c r="S657" i="205"/>
  <c r="K652" i="205"/>
  <c r="K656" i="205"/>
  <c r="K660" i="205"/>
  <c r="K625" i="205"/>
  <c r="L625" i="205" s="1"/>
  <c r="S625" i="205" s="1"/>
  <c r="K651" i="205"/>
  <c r="K655" i="205"/>
  <c r="K659" i="205"/>
  <c r="K643" i="205"/>
  <c r="Q643" i="205" s="1"/>
  <c r="S643" i="205" s="1"/>
  <c r="K650" i="205"/>
  <c r="K654" i="205"/>
  <c r="K658" i="205"/>
  <c r="K663" i="205"/>
  <c r="M2" i="205" l="1"/>
  <c r="Q346" i="205"/>
  <c r="S346" i="205" s="1"/>
  <c r="P86" i="205"/>
  <c r="S86" i="205" s="1"/>
  <c r="O2" i="205"/>
  <c r="L65" i="205"/>
  <c r="S65" i="205" s="1"/>
  <c r="N2" i="205"/>
  <c r="P57" i="205"/>
  <c r="Q24" i="205"/>
  <c r="S24" i="205" s="1"/>
  <c r="Q16" i="205"/>
  <c r="K2" i="205"/>
  <c r="S467" i="205"/>
  <c r="F1" i="205"/>
  <c r="P2" i="205" l="1"/>
  <c r="L2" i="205"/>
  <c r="Q2" i="205"/>
  <c r="S16" i="205"/>
  <c r="S57" i="205"/>
  <c r="S2" i="205" l="1"/>
  <c r="E14" i="175" l="1"/>
  <c r="E10" i="175"/>
  <c r="E9" i="175"/>
  <c r="E30" i="175" l="1"/>
  <c r="E9" i="200" l="1"/>
  <c r="E10" i="200" s="1"/>
  <c r="E11" i="200" s="1"/>
  <c r="E12" i="200" s="1"/>
  <c r="E14" i="200" s="1"/>
  <c r="G3" i="200"/>
  <c r="D20" i="117" l="1"/>
  <c r="D19" i="117"/>
  <c r="D18" i="117"/>
  <c r="D17" i="117"/>
  <c r="D16" i="117"/>
  <c r="D15" i="117"/>
  <c r="D14" i="117"/>
  <c r="D13" i="117"/>
  <c r="D12" i="117"/>
  <c r="D11" i="117"/>
  <c r="E9" i="109" l="1"/>
  <c r="E10" i="109" s="1"/>
  <c r="E11" i="109" s="1"/>
  <c r="E12" i="109" s="1"/>
  <c r="E13" i="109" s="1"/>
  <c r="E14" i="109" s="1"/>
  <c r="E15" i="109" s="1"/>
  <c r="E16" i="109" s="1"/>
  <c r="E17" i="109" s="1"/>
  <c r="E18" i="109" s="1"/>
  <c r="D13" i="109"/>
  <c r="F9" i="12" l="1"/>
  <c r="F10" i="12" s="1"/>
  <c r="F11" i="12" s="1"/>
  <c r="F12" i="12" s="1"/>
  <c r="E18" i="13"/>
  <c r="E19" i="13" s="1"/>
  <c r="E20" i="13" s="1"/>
  <c r="E21" i="13" s="1"/>
  <c r="E12" i="175"/>
  <c r="E16" i="175"/>
  <c r="F13" i="12" l="1"/>
  <c r="F14" i="12" s="1"/>
  <c r="F15" i="12" s="1"/>
  <c r="F16" i="12" s="1"/>
  <c r="F17" i="12" s="1"/>
  <c r="F18" i="12" s="1"/>
  <c r="F19" i="12" s="1"/>
  <c r="E22" i="13"/>
  <c r="E23" i="13" s="1"/>
  <c r="E24" i="13" s="1"/>
  <c r="E25" i="13" s="1"/>
  <c r="E104" i="147" l="1"/>
  <c r="E103" i="147"/>
  <c r="E102" i="147"/>
  <c r="E101" i="147"/>
  <c r="E100" i="147"/>
  <c r="E99" i="147"/>
  <c r="E98" i="147"/>
  <c r="E97" i="147"/>
  <c r="E96" i="147"/>
  <c r="E13" i="147"/>
  <c r="E20" i="109" l="1"/>
  <c r="E9" i="8" l="1"/>
  <c r="E11" i="77" l="1"/>
  <c r="E11" i="175"/>
  <c r="H9" i="175"/>
  <c r="E95" i="147"/>
  <c r="E94" i="147"/>
  <c r="E93" i="147"/>
  <c r="E92" i="147"/>
  <c r="E91" i="147"/>
  <c r="E90" i="147"/>
  <c r="E89" i="147"/>
  <c r="E88" i="147"/>
  <c r="E87" i="147"/>
  <c r="E86" i="147"/>
  <c r="E85" i="147"/>
  <c r="E84" i="147"/>
  <c r="E83" i="147"/>
  <c r="E82" i="147"/>
  <c r="E81" i="147"/>
  <c r="E80" i="147"/>
  <c r="E79" i="147"/>
  <c r="E78" i="147"/>
  <c r="E77" i="147"/>
  <c r="E65" i="147"/>
  <c r="E62" i="147"/>
  <c r="H85" i="147"/>
  <c r="I85" i="147" s="1"/>
  <c r="H95" i="147"/>
  <c r="E23" i="147" l="1"/>
  <c r="E47" i="147"/>
  <c r="E46" i="147"/>
  <c r="E45" i="147"/>
  <c r="E44" i="147"/>
  <c r="E43" i="147"/>
  <c r="E42" i="147"/>
  <c r="E41" i="147"/>
  <c r="E40" i="147"/>
  <c r="E39" i="147"/>
  <c r="E38" i="147"/>
  <c r="E37" i="147"/>
  <c r="E36" i="147"/>
  <c r="E35" i="147"/>
  <c r="E34" i="147"/>
  <c r="E33" i="147"/>
  <c r="E67" i="147"/>
  <c r="E66" i="147"/>
  <c r="E64" i="147"/>
  <c r="E63" i="147"/>
  <c r="E61" i="147"/>
  <c r="E60" i="147"/>
  <c r="E59" i="147"/>
  <c r="E76" i="147"/>
  <c r="I76" i="147" s="1"/>
  <c r="E75" i="147"/>
  <c r="I75" i="147" s="1"/>
  <c r="E74" i="147"/>
  <c r="I74" i="147" s="1"/>
  <c r="E73" i="147"/>
  <c r="I73" i="147" s="1"/>
  <c r="E72" i="147"/>
  <c r="I72" i="147" s="1"/>
  <c r="E71" i="147"/>
  <c r="I71" i="147" s="1"/>
  <c r="E70" i="147"/>
  <c r="I70" i="147" s="1"/>
  <c r="E69" i="147"/>
  <c r="I69" i="147" s="1"/>
  <c r="E68" i="147"/>
  <c r="I68" i="147" s="1"/>
  <c r="J76" i="147" l="1"/>
  <c r="BD190" i="2" l="1"/>
  <c r="AW190" i="2"/>
  <c r="AP190" i="2"/>
  <c r="AI190" i="2"/>
  <c r="AB190" i="2"/>
  <c r="U190" i="2"/>
  <c r="I67" i="147" l="1"/>
  <c r="I66" i="147"/>
  <c r="I64" i="147"/>
  <c r="I63" i="147"/>
  <c r="I61" i="147"/>
  <c r="I60" i="147"/>
  <c r="I59" i="147"/>
  <c r="I47" i="147"/>
  <c r="I46" i="147"/>
  <c r="I45" i="147"/>
  <c r="I44" i="147"/>
  <c r="I43" i="147"/>
  <c r="I42" i="147"/>
  <c r="I41" i="147"/>
  <c r="I40" i="147"/>
  <c r="I39" i="147"/>
  <c r="I38" i="147"/>
  <c r="I37" i="147"/>
  <c r="I36" i="147"/>
  <c r="I35" i="147"/>
  <c r="I34" i="147"/>
  <c r="I33" i="147"/>
  <c r="J67" i="147" l="1"/>
  <c r="E48" i="147" l="1"/>
  <c r="E49" i="147"/>
  <c r="E50" i="147"/>
  <c r="E51" i="147"/>
  <c r="E52" i="147"/>
  <c r="E53" i="147"/>
  <c r="E54" i="147"/>
  <c r="E55" i="147"/>
  <c r="E56" i="147"/>
  <c r="E57" i="147"/>
  <c r="E58" i="147"/>
  <c r="C30" i="83" l="1"/>
  <c r="D19" i="108" l="1"/>
  <c r="D18" i="108"/>
  <c r="D16" i="108"/>
  <c r="D15" i="108"/>
  <c r="D14" i="108"/>
  <c r="D13" i="108"/>
  <c r="D12" i="108"/>
  <c r="F19" i="108"/>
  <c r="E9" i="83" l="1"/>
  <c r="E10" i="83" s="1"/>
  <c r="E11" i="83" s="1"/>
  <c r="E12" i="83" l="1"/>
  <c r="E13" i="83" s="1"/>
  <c r="E14" i="83" s="1"/>
  <c r="E15" i="83" s="1"/>
  <c r="E16" i="83" s="1"/>
  <c r="E17" i="83" s="1"/>
  <c r="E18" i="83" s="1"/>
  <c r="E19" i="83" s="1"/>
  <c r="E20" i="83" s="1"/>
  <c r="E21" i="83" s="1"/>
  <c r="E32" i="147" l="1"/>
  <c r="E31" i="147"/>
  <c r="E30" i="147"/>
  <c r="E29" i="147"/>
  <c r="E28" i="147"/>
  <c r="E27" i="147"/>
  <c r="F9" i="147"/>
  <c r="E9" i="82" l="1"/>
  <c r="E10" i="82" s="1"/>
  <c r="E11" i="82" s="1"/>
  <c r="E12" i="82" s="1"/>
  <c r="E13" i="82" s="1"/>
  <c r="E14" i="82" s="1"/>
  <c r="E15" i="82" s="1"/>
  <c r="E16" i="82" s="1"/>
  <c r="E17" i="82" s="1"/>
  <c r="F3" i="82"/>
  <c r="F18" i="108" l="1"/>
  <c r="F17" i="108" l="1"/>
  <c r="F16" i="108"/>
  <c r="F9" i="175"/>
  <c r="F10" i="175" s="1"/>
  <c r="H3" i="175"/>
  <c r="E9" i="174"/>
  <c r="G3" i="174"/>
  <c r="E10" i="174" l="1"/>
  <c r="E11" i="174" s="1"/>
  <c r="E12" i="174" s="1"/>
  <c r="F11" i="175"/>
  <c r="F12" i="175" s="1"/>
  <c r="F13" i="175" s="1"/>
  <c r="F14" i="175" s="1"/>
  <c r="F15" i="175" s="1"/>
  <c r="F16" i="175" s="1"/>
  <c r="F17" i="175" s="1"/>
  <c r="F18" i="175" s="1"/>
  <c r="F19" i="175" s="1"/>
  <c r="F20" i="175" s="1"/>
  <c r="F21" i="175" s="1"/>
  <c r="F22" i="175" s="1"/>
  <c r="F23" i="175" s="1"/>
  <c r="F24" i="175" s="1"/>
  <c r="F25" i="175" s="1"/>
  <c r="F26" i="175" s="1"/>
  <c r="F27" i="175" s="1"/>
  <c r="F28" i="175" s="1"/>
  <c r="F29" i="175" s="1"/>
  <c r="F30" i="175" s="1"/>
  <c r="F31" i="175" s="1"/>
  <c r="F32" i="175" s="1"/>
  <c r="F33" i="175" s="1"/>
  <c r="F34" i="175" s="1"/>
  <c r="F35" i="175" s="1"/>
  <c r="E13" i="174" l="1"/>
  <c r="E14" i="174" s="1"/>
  <c r="E15" i="174" s="1"/>
  <c r="E16" i="174" s="1"/>
  <c r="E17" i="174" s="1"/>
  <c r="E18" i="174" s="1"/>
  <c r="E19" i="174" s="1"/>
  <c r="E20" i="174" s="1"/>
  <c r="E21" i="174" s="1"/>
  <c r="F15" i="108"/>
  <c r="F14" i="108" l="1"/>
  <c r="F10" i="147" l="1"/>
  <c r="F11" i="147" s="1"/>
  <c r="F12" i="147" s="1"/>
  <c r="F13" i="147" s="1"/>
  <c r="H3" i="147"/>
  <c r="F14" i="147" l="1"/>
  <c r="F15" i="147" s="1"/>
  <c r="F16" i="147" s="1"/>
  <c r="F17" i="147" s="1"/>
  <c r="F18" i="147" s="1"/>
  <c r="F19" i="147" s="1"/>
  <c r="F20" i="147" s="1"/>
  <c r="F21" i="147" s="1"/>
  <c r="F22" i="147" s="1"/>
  <c r="F23" i="147" s="1"/>
  <c r="F24" i="147" s="1"/>
  <c r="F25" i="147" s="1"/>
  <c r="F26" i="147" s="1"/>
  <c r="F27" i="147" s="1"/>
  <c r="F28" i="147" l="1"/>
  <c r="F29" i="147" s="1"/>
  <c r="F30" i="147" s="1"/>
  <c r="F31" i="147" s="1"/>
  <c r="F32" i="147" s="1"/>
  <c r="F33" i="147" s="1"/>
  <c r="F34" i="147" s="1"/>
  <c r="F35" i="147" s="1"/>
  <c r="F36" i="147" s="1"/>
  <c r="F37" i="147" s="1"/>
  <c r="F38" i="147" s="1"/>
  <c r="F39" i="147" s="1"/>
  <c r="F40" i="147" s="1"/>
  <c r="F41" i="147" s="1"/>
  <c r="F42" i="147" s="1"/>
  <c r="F43" i="147" s="1"/>
  <c r="F44" i="147" s="1"/>
  <c r="F45" i="147" s="1"/>
  <c r="F46" i="147" s="1"/>
  <c r="F47" i="147" s="1"/>
  <c r="F48" i="147" s="1"/>
  <c r="F49" i="147" s="1"/>
  <c r="F50" i="147" s="1"/>
  <c r="F51" i="147" s="1"/>
  <c r="F52" i="147" s="1"/>
  <c r="F53" i="147" s="1"/>
  <c r="F54" i="147" s="1"/>
  <c r="F55" i="147" s="1"/>
  <c r="F56" i="147" s="1"/>
  <c r="F57" i="147" l="1"/>
  <c r="F58" i="147" s="1"/>
  <c r="F59" i="147" s="1"/>
  <c r="F60" i="147" s="1"/>
  <c r="F61" i="147" s="1"/>
  <c r="F62" i="147" s="1"/>
  <c r="F63" i="147" s="1"/>
  <c r="F64" i="147" s="1"/>
  <c r="F65" i="147" s="1"/>
  <c r="F66" i="147" s="1"/>
  <c r="F67" i="147" s="1"/>
  <c r="F68" i="147" s="1"/>
  <c r="F69" i="147" s="1"/>
  <c r="F70" i="147" s="1"/>
  <c r="F71" i="147" s="1"/>
  <c r="F72" i="147" s="1"/>
  <c r="F73" i="147" s="1"/>
  <c r="F74" i="147" s="1"/>
  <c r="F75" i="147" s="1"/>
  <c r="F76" i="147" s="1"/>
  <c r="F77" i="147" s="1"/>
  <c r="F78" i="147" s="1"/>
  <c r="F79" i="147" s="1"/>
  <c r="F80" i="147" s="1"/>
  <c r="F81" i="147" s="1"/>
  <c r="F82" i="147" s="1"/>
  <c r="F83" i="147" s="1"/>
  <c r="F84" i="147" s="1"/>
  <c r="F85" i="147" s="1"/>
  <c r="F86" i="147" s="1"/>
  <c r="F87" i="147" s="1"/>
  <c r="F88" i="147" s="1"/>
  <c r="F89" i="147" s="1"/>
  <c r="F90" i="147" s="1"/>
  <c r="F91" i="147" s="1"/>
  <c r="F92" i="147" s="1"/>
  <c r="F93" i="147" s="1"/>
  <c r="F94" i="147" s="1"/>
  <c r="F95" i="147" s="1"/>
  <c r="F96" i="147" s="1"/>
  <c r="F97" i="147" s="1"/>
  <c r="F98" i="147" s="1"/>
  <c r="F99" i="147" s="1"/>
  <c r="F100" i="147" s="1"/>
  <c r="F101" i="147" s="1"/>
  <c r="F102" i="147" s="1"/>
  <c r="F103" i="147" s="1"/>
  <c r="F104" i="147" s="1"/>
  <c r="F105" i="147" s="1"/>
  <c r="F106" i="147" s="1"/>
  <c r="F107" i="147" s="1"/>
  <c r="F108" i="147" s="1"/>
  <c r="F109" i="147" s="1"/>
  <c r="F110" i="147" s="1"/>
  <c r="F111" i="147" s="1"/>
  <c r="F112" i="147" s="1"/>
  <c r="F113" i="147" s="1"/>
  <c r="F114" i="147" s="1"/>
  <c r="F13" i="108"/>
  <c r="F12" i="108"/>
  <c r="F3" i="77" l="1"/>
  <c r="D11" i="108" l="1"/>
  <c r="F11" i="108"/>
  <c r="E9" i="156" l="1"/>
  <c r="E10" i="156" s="1"/>
  <c r="E11" i="156" s="1"/>
  <c r="E12" i="156" s="1"/>
  <c r="E13" i="156" s="1"/>
  <c r="E14" i="156" s="1"/>
  <c r="E15" i="156" s="1"/>
  <c r="E16" i="156" s="1"/>
  <c r="E17" i="156" s="1"/>
  <c r="F9" i="108" l="1"/>
  <c r="F8" i="108" l="1"/>
  <c r="E15" i="18" l="1"/>
  <c r="E9" i="162" l="1"/>
  <c r="E10" i="162" s="1"/>
  <c r="E11" i="162" s="1"/>
  <c r="E12" i="162" s="1"/>
  <c r="E13" i="162" s="1"/>
  <c r="E14" i="162" s="1"/>
  <c r="E15" i="162" s="1"/>
  <c r="G3" i="162"/>
  <c r="E16" i="162" l="1"/>
  <c r="E17" i="162" s="1"/>
  <c r="E18" i="162" s="1"/>
  <c r="E19" i="162" s="1"/>
  <c r="E20" i="162" s="1"/>
  <c r="E21" i="162" s="1"/>
  <c r="E22" i="162" s="1"/>
  <c r="E23" i="162" s="1"/>
  <c r="E24" i="162" s="1"/>
  <c r="E25" i="162" s="1"/>
  <c r="E16" i="18" l="1"/>
  <c r="E17" i="18" s="1"/>
  <c r="E18" i="18" s="1"/>
  <c r="E19" i="18" s="1"/>
  <c r="E20" i="18" s="1"/>
  <c r="E21" i="18" s="1"/>
  <c r="E22" i="18" s="1"/>
  <c r="E23" i="18" s="1"/>
  <c r="E24" i="18" s="1"/>
  <c r="E9" i="11" l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9" i="7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D8" i="108" l="1"/>
  <c r="H8" i="108" l="1"/>
  <c r="E18" i="4"/>
  <c r="E9" i="144" l="1"/>
  <c r="E10" i="144" s="1"/>
  <c r="E11" i="144" s="1"/>
  <c r="E12" i="144" s="1"/>
  <c r="G3" i="144"/>
  <c r="BD337" i="2" l="1"/>
  <c r="BD336" i="2"/>
  <c r="BD335" i="2"/>
  <c r="BD334" i="2"/>
  <c r="BD333" i="2"/>
  <c r="BD332" i="2"/>
  <c r="BD331" i="2"/>
  <c r="BD330" i="2"/>
  <c r="BD329" i="2"/>
  <c r="BD328" i="2"/>
  <c r="BD327" i="2"/>
  <c r="BD326" i="2"/>
  <c r="BD325" i="2"/>
  <c r="BD324" i="2"/>
  <c r="BD323" i="2"/>
  <c r="BD322" i="2"/>
  <c r="BD321" i="2"/>
  <c r="BD320" i="2"/>
  <c r="BD319" i="2"/>
  <c r="BD318" i="2"/>
  <c r="BD317" i="2"/>
  <c r="BD316" i="2"/>
  <c r="BD315" i="2"/>
  <c r="BD314" i="2"/>
  <c r="BD313" i="2"/>
  <c r="BD312" i="2"/>
  <c r="BD311" i="2"/>
  <c r="BD310" i="2"/>
  <c r="BD309" i="2"/>
  <c r="BD308" i="2"/>
  <c r="BD307" i="2"/>
  <c r="BD306" i="2"/>
  <c r="BD305" i="2"/>
  <c r="BD304" i="2"/>
  <c r="BD303" i="2"/>
  <c r="BD302" i="2"/>
  <c r="BD301" i="2"/>
  <c r="BD300" i="2"/>
  <c r="BD299" i="2"/>
  <c r="BD298" i="2"/>
  <c r="BD297" i="2"/>
  <c r="BD296" i="2"/>
  <c r="BD295" i="2"/>
  <c r="BD294" i="2"/>
  <c r="BD293" i="2"/>
  <c r="BD292" i="2"/>
  <c r="BD291" i="2"/>
  <c r="BD290" i="2"/>
  <c r="BD289" i="2"/>
  <c r="BD288" i="2"/>
  <c r="BD287" i="2"/>
  <c r="BD286" i="2"/>
  <c r="BD285" i="2"/>
  <c r="BD284" i="2"/>
  <c r="BD283" i="2"/>
  <c r="BD282" i="2"/>
  <c r="BD281" i="2"/>
  <c r="BD280" i="2"/>
  <c r="BD279" i="2"/>
  <c r="BD278" i="2"/>
  <c r="BD277" i="2"/>
  <c r="BD276" i="2"/>
  <c r="BD275" i="2"/>
  <c r="BD274" i="2"/>
  <c r="BD273" i="2"/>
  <c r="BD272" i="2"/>
  <c r="BD271" i="2"/>
  <c r="BD270" i="2"/>
  <c r="BD269" i="2"/>
  <c r="BD268" i="2"/>
  <c r="BD267" i="2"/>
  <c r="BD266" i="2"/>
  <c r="BD265" i="2"/>
  <c r="BD264" i="2"/>
  <c r="BD263" i="2"/>
  <c r="BD262" i="2"/>
  <c r="BD261" i="2"/>
  <c r="BD260" i="2"/>
  <c r="BD259" i="2"/>
  <c r="BD258" i="2"/>
  <c r="BD257" i="2"/>
  <c r="BD256" i="2"/>
  <c r="BD255" i="2"/>
  <c r="BD254" i="2"/>
  <c r="BD253" i="2"/>
  <c r="BD252" i="2"/>
  <c r="BD251" i="2"/>
  <c r="BD250" i="2"/>
  <c r="BD249" i="2"/>
  <c r="BD248" i="2"/>
  <c r="BD247" i="2"/>
  <c r="BD246" i="2"/>
  <c r="BD245" i="2"/>
  <c r="BD244" i="2"/>
  <c r="BD243" i="2"/>
  <c r="BD242" i="2"/>
  <c r="BD241" i="2"/>
  <c r="BD240" i="2"/>
  <c r="BD239" i="2"/>
  <c r="BD238" i="2"/>
  <c r="BD237" i="2"/>
  <c r="BD236" i="2"/>
  <c r="BD235" i="2"/>
  <c r="BD234" i="2"/>
  <c r="BD233" i="2"/>
  <c r="BD232" i="2"/>
  <c r="BD231" i="2"/>
  <c r="BD230" i="2"/>
  <c r="BD229" i="2"/>
  <c r="BD228" i="2"/>
  <c r="BD226" i="2"/>
  <c r="BD225" i="2"/>
  <c r="BD224" i="2"/>
  <c r="BD223" i="2"/>
  <c r="BD222" i="2"/>
  <c r="BD221" i="2"/>
  <c r="BD220" i="2"/>
  <c r="BD189" i="2"/>
  <c r="BD188" i="2"/>
  <c r="BD187" i="2"/>
  <c r="BD150" i="2"/>
  <c r="BD149" i="2"/>
  <c r="BD148" i="2"/>
  <c r="BD147" i="2"/>
  <c r="BD146" i="2"/>
  <c r="BD145" i="2"/>
  <c r="BD144" i="2"/>
  <c r="BD143" i="2"/>
  <c r="BD142" i="2"/>
  <c r="BD141" i="2"/>
  <c r="BD140" i="2"/>
  <c r="BD139" i="2"/>
  <c r="BD138" i="2"/>
  <c r="BD137" i="2"/>
  <c r="BD136" i="2"/>
  <c r="BD135" i="2"/>
  <c r="BD134" i="2"/>
  <c r="BD133" i="2"/>
  <c r="BD132" i="2"/>
  <c r="BD131" i="2"/>
  <c r="BD130" i="2"/>
  <c r="BD129" i="2"/>
  <c r="BD128" i="2"/>
  <c r="BD127" i="2"/>
  <c r="BD126" i="2"/>
  <c r="BD125" i="2"/>
  <c r="BD124" i="2"/>
  <c r="BD123" i="2"/>
  <c r="BD122" i="2"/>
  <c r="BD121" i="2"/>
  <c r="BD120" i="2"/>
  <c r="BD119" i="2"/>
  <c r="BD118" i="2"/>
  <c r="BD117" i="2"/>
  <c r="BD116" i="2"/>
  <c r="BD115" i="2"/>
  <c r="BD114" i="2"/>
  <c r="BD113" i="2"/>
  <c r="BD112" i="2"/>
  <c r="BD111" i="2"/>
  <c r="BD110" i="2"/>
  <c r="BD109" i="2"/>
  <c r="BD108" i="2"/>
  <c r="BD107" i="2"/>
  <c r="BD106" i="2"/>
  <c r="BD105" i="2"/>
  <c r="BD104" i="2"/>
  <c r="BD103" i="2"/>
  <c r="BD102" i="2"/>
  <c r="BD101" i="2"/>
  <c r="BD100" i="2"/>
  <c r="BD99" i="2"/>
  <c r="BD98" i="2"/>
  <c r="BD97" i="2"/>
  <c r="BD96" i="2"/>
  <c r="BD95" i="2"/>
  <c r="BD94" i="2"/>
  <c r="BD93" i="2"/>
  <c r="BD92" i="2"/>
  <c r="BD91" i="2"/>
  <c r="BD90" i="2"/>
  <c r="BD89" i="2"/>
  <c r="BD88" i="2"/>
  <c r="BD87" i="2"/>
  <c r="BD86" i="2"/>
  <c r="BD85" i="2"/>
  <c r="BD84" i="2"/>
  <c r="BD83" i="2"/>
  <c r="BD82" i="2"/>
  <c r="BD81" i="2"/>
  <c r="BD80" i="2"/>
  <c r="BD79" i="2"/>
  <c r="BD78" i="2"/>
  <c r="BD77" i="2"/>
  <c r="BD76" i="2"/>
  <c r="BD75" i="2"/>
  <c r="BD74" i="2"/>
  <c r="BD73" i="2"/>
  <c r="BD72" i="2"/>
  <c r="BD71" i="2"/>
  <c r="BD70" i="2"/>
  <c r="BD69" i="2"/>
  <c r="BD68" i="2"/>
  <c r="BD67" i="2"/>
  <c r="BD66" i="2"/>
  <c r="BD65" i="2"/>
  <c r="BD64" i="2"/>
  <c r="BD63" i="2"/>
  <c r="BD62" i="2"/>
  <c r="BD61" i="2"/>
  <c r="BD60" i="2"/>
  <c r="BD59" i="2"/>
  <c r="BD58" i="2"/>
  <c r="BD57" i="2"/>
  <c r="BD56" i="2"/>
  <c r="BD55" i="2"/>
  <c r="BD54" i="2"/>
  <c r="BD53" i="2"/>
  <c r="BD52" i="2"/>
  <c r="BD51" i="2"/>
  <c r="BD50" i="2"/>
  <c r="BD49" i="2"/>
  <c r="BD48" i="2"/>
  <c r="BD47" i="2"/>
  <c r="BD46" i="2"/>
  <c r="BD45" i="2"/>
  <c r="BD44" i="2"/>
  <c r="BD43" i="2"/>
  <c r="BD42" i="2"/>
  <c r="BD41" i="2"/>
  <c r="BD40" i="2"/>
  <c r="BD39" i="2"/>
  <c r="BD38" i="2"/>
  <c r="BD37" i="2"/>
  <c r="BD36" i="2"/>
  <c r="BD35" i="2"/>
  <c r="BD34" i="2"/>
  <c r="BD33" i="2"/>
  <c r="BD32" i="2"/>
  <c r="BD31" i="2"/>
  <c r="BD30" i="2"/>
  <c r="BD29" i="2"/>
  <c r="BD28" i="2"/>
  <c r="BD27" i="2"/>
  <c r="BD26" i="2"/>
  <c r="BD25" i="2"/>
  <c r="BD24" i="2"/>
  <c r="BD23" i="2"/>
  <c r="BD22" i="2"/>
  <c r="BD21" i="2"/>
  <c r="BD20" i="2"/>
  <c r="BD19" i="2"/>
  <c r="BD18" i="2"/>
  <c r="BD17" i="2"/>
  <c r="BD16" i="2"/>
  <c r="BD15" i="2"/>
  <c r="BD14" i="2"/>
  <c r="BD13" i="2"/>
  <c r="BD12" i="2"/>
  <c r="BD11" i="2"/>
  <c r="BD10" i="2"/>
  <c r="BD9" i="2"/>
  <c r="BD8" i="2"/>
  <c r="BD7" i="2"/>
  <c r="BD6" i="2"/>
  <c r="BD5" i="2"/>
  <c r="BD4" i="2"/>
  <c r="BD3" i="2"/>
  <c r="BD347" i="2" l="1"/>
  <c r="BD227" i="2"/>
  <c r="AV227" i="2" l="1"/>
  <c r="AR59" i="2" l="1"/>
  <c r="AW337" i="2" l="1"/>
  <c r="AP337" i="2"/>
  <c r="AI337" i="2"/>
  <c r="AB337" i="2"/>
  <c r="U337" i="2"/>
  <c r="AW336" i="2"/>
  <c r="AP336" i="2"/>
  <c r="AI336" i="2"/>
  <c r="AB336" i="2"/>
  <c r="U336" i="2"/>
  <c r="AW335" i="2"/>
  <c r="AP335" i="2"/>
  <c r="AI335" i="2"/>
  <c r="AB335" i="2"/>
  <c r="U335" i="2"/>
  <c r="AW334" i="2"/>
  <c r="AP334" i="2"/>
  <c r="AI334" i="2"/>
  <c r="AB334" i="2"/>
  <c r="U334" i="2"/>
  <c r="AO65" i="2" l="1"/>
  <c r="S296" i="2" l="1"/>
  <c r="T65" i="2"/>
  <c r="X227" i="2"/>
  <c r="AG227" i="2" l="1"/>
  <c r="AP333" i="2"/>
  <c r="AW333" i="2"/>
  <c r="AW332" i="2"/>
  <c r="AW331" i="2"/>
  <c r="AW330" i="2"/>
  <c r="AW329" i="2"/>
  <c r="AW328" i="2"/>
  <c r="AW327" i="2"/>
  <c r="AW326" i="2"/>
  <c r="AW325" i="2"/>
  <c r="AW324" i="2"/>
  <c r="AW323" i="2"/>
  <c r="AW322" i="2"/>
  <c r="AW321" i="2"/>
  <c r="AW320" i="2"/>
  <c r="AW319" i="2"/>
  <c r="AW318" i="2"/>
  <c r="AW317" i="2"/>
  <c r="AW316" i="2"/>
  <c r="AW315" i="2"/>
  <c r="AW314" i="2"/>
  <c r="AW313" i="2"/>
  <c r="AW312" i="2"/>
  <c r="AW311" i="2"/>
  <c r="AW310" i="2"/>
  <c r="AW309" i="2"/>
  <c r="AW308" i="2"/>
  <c r="AW307" i="2"/>
  <c r="AW306" i="2"/>
  <c r="AW305" i="2"/>
  <c r="AW304" i="2"/>
  <c r="AW303" i="2"/>
  <c r="AW302" i="2"/>
  <c r="AW301" i="2"/>
  <c r="AW300" i="2"/>
  <c r="AW299" i="2"/>
  <c r="AW298" i="2"/>
  <c r="AW297" i="2"/>
  <c r="AW296" i="2"/>
  <c r="AW295" i="2"/>
  <c r="AW294" i="2"/>
  <c r="AW293" i="2"/>
  <c r="AW292" i="2"/>
  <c r="AW291" i="2"/>
  <c r="AW290" i="2"/>
  <c r="AW289" i="2"/>
  <c r="AW288" i="2"/>
  <c r="AW287" i="2"/>
  <c r="AW286" i="2"/>
  <c r="AW285" i="2"/>
  <c r="AW284" i="2"/>
  <c r="AW283" i="2"/>
  <c r="AW282" i="2"/>
  <c r="AW281" i="2"/>
  <c r="AW280" i="2"/>
  <c r="AW279" i="2"/>
  <c r="AW278" i="2"/>
  <c r="AW277" i="2"/>
  <c r="AW276" i="2"/>
  <c r="AW275" i="2"/>
  <c r="AW274" i="2"/>
  <c r="AW273" i="2"/>
  <c r="AW272" i="2"/>
  <c r="AW271" i="2"/>
  <c r="AW270" i="2"/>
  <c r="AW269" i="2"/>
  <c r="AW268" i="2"/>
  <c r="AW267" i="2"/>
  <c r="AW266" i="2"/>
  <c r="AW265" i="2"/>
  <c r="AW264" i="2"/>
  <c r="AW263" i="2"/>
  <c r="AW262" i="2"/>
  <c r="AW261" i="2"/>
  <c r="AW260" i="2"/>
  <c r="AW259" i="2"/>
  <c r="AW258" i="2"/>
  <c r="AW257" i="2"/>
  <c r="AW256" i="2"/>
  <c r="AW255" i="2"/>
  <c r="AW254" i="2"/>
  <c r="AW253" i="2"/>
  <c r="AW252" i="2"/>
  <c r="AW251" i="2"/>
  <c r="AW250" i="2"/>
  <c r="AW249" i="2"/>
  <c r="AW248" i="2"/>
  <c r="AW247" i="2"/>
  <c r="AW246" i="2"/>
  <c r="AW245" i="2"/>
  <c r="AW244" i="2"/>
  <c r="AW243" i="2"/>
  <c r="AW242" i="2"/>
  <c r="AW241" i="2"/>
  <c r="AW240" i="2"/>
  <c r="AW239" i="2"/>
  <c r="AW238" i="2"/>
  <c r="AW237" i="2"/>
  <c r="AW236" i="2"/>
  <c r="AW235" i="2"/>
  <c r="AW234" i="2"/>
  <c r="AW233" i="2"/>
  <c r="AW232" i="2"/>
  <c r="AW231" i="2"/>
  <c r="AW230" i="2"/>
  <c r="AW229" i="2"/>
  <c r="AW228" i="2"/>
  <c r="AW227" i="2"/>
  <c r="AW226" i="2"/>
  <c r="AW225" i="2"/>
  <c r="AW224" i="2"/>
  <c r="AW223" i="2"/>
  <c r="AW222" i="2"/>
  <c r="AW221" i="2"/>
  <c r="AW220" i="2"/>
  <c r="AW189" i="2"/>
  <c r="AW188" i="2"/>
  <c r="AW187" i="2"/>
  <c r="AW150" i="2"/>
  <c r="AW149" i="2"/>
  <c r="AW148" i="2"/>
  <c r="AW147" i="2"/>
  <c r="AW146" i="2"/>
  <c r="AW145" i="2"/>
  <c r="AW144" i="2"/>
  <c r="AW143" i="2"/>
  <c r="AW142" i="2"/>
  <c r="AW141" i="2"/>
  <c r="AW140" i="2"/>
  <c r="AW139" i="2"/>
  <c r="AW138" i="2"/>
  <c r="AW137" i="2"/>
  <c r="AW136" i="2"/>
  <c r="AW135" i="2"/>
  <c r="AW134" i="2"/>
  <c r="AW133" i="2"/>
  <c r="AW132" i="2"/>
  <c r="AW131" i="2"/>
  <c r="AW130" i="2"/>
  <c r="AW129" i="2"/>
  <c r="AW128" i="2"/>
  <c r="AW127" i="2"/>
  <c r="AW126" i="2"/>
  <c r="AW125" i="2"/>
  <c r="AW124" i="2"/>
  <c r="AW123" i="2"/>
  <c r="AW122" i="2"/>
  <c r="AW121" i="2"/>
  <c r="AW120" i="2"/>
  <c r="AW119" i="2"/>
  <c r="AW118" i="2"/>
  <c r="AW117" i="2"/>
  <c r="AW116" i="2"/>
  <c r="AW115" i="2"/>
  <c r="AW114" i="2"/>
  <c r="AW113" i="2"/>
  <c r="AW112" i="2"/>
  <c r="AW111" i="2"/>
  <c r="AW110" i="2"/>
  <c r="AW109" i="2"/>
  <c r="AW108" i="2"/>
  <c r="AW107" i="2"/>
  <c r="AW106" i="2"/>
  <c r="AW105" i="2"/>
  <c r="AW104" i="2"/>
  <c r="AW103" i="2"/>
  <c r="AW102" i="2"/>
  <c r="AW101" i="2"/>
  <c r="AW100" i="2"/>
  <c r="AW99" i="2"/>
  <c r="AW98" i="2"/>
  <c r="AW97" i="2"/>
  <c r="AW96" i="2"/>
  <c r="AW95" i="2"/>
  <c r="AW94" i="2"/>
  <c r="AW93" i="2"/>
  <c r="AW92" i="2"/>
  <c r="AW91" i="2"/>
  <c r="AW90" i="2"/>
  <c r="AW89" i="2"/>
  <c r="AW88" i="2"/>
  <c r="AW87" i="2"/>
  <c r="AW86" i="2"/>
  <c r="AW85" i="2"/>
  <c r="AW84" i="2"/>
  <c r="AW83" i="2"/>
  <c r="AW82" i="2"/>
  <c r="AW81" i="2"/>
  <c r="AW80" i="2"/>
  <c r="AW79" i="2"/>
  <c r="AW78" i="2"/>
  <c r="AW77" i="2"/>
  <c r="AW76" i="2"/>
  <c r="AW75" i="2"/>
  <c r="AW74" i="2"/>
  <c r="AW73" i="2"/>
  <c r="AW72" i="2"/>
  <c r="AW71" i="2"/>
  <c r="AW70" i="2"/>
  <c r="AW69" i="2"/>
  <c r="AW68" i="2"/>
  <c r="AW67" i="2"/>
  <c r="AW66" i="2"/>
  <c r="AW65" i="2"/>
  <c r="AW64" i="2"/>
  <c r="AW63" i="2"/>
  <c r="AW62" i="2"/>
  <c r="AW61" i="2"/>
  <c r="AW60" i="2"/>
  <c r="AW59" i="2"/>
  <c r="AW58" i="2"/>
  <c r="AW57" i="2"/>
  <c r="AW56" i="2"/>
  <c r="AW55" i="2"/>
  <c r="AW54" i="2"/>
  <c r="AW53" i="2"/>
  <c r="AW52" i="2"/>
  <c r="AW51" i="2"/>
  <c r="AW50" i="2"/>
  <c r="AW49" i="2"/>
  <c r="AW48" i="2"/>
  <c r="AW47" i="2"/>
  <c r="AW46" i="2"/>
  <c r="AW45" i="2"/>
  <c r="AW44" i="2"/>
  <c r="AW43" i="2"/>
  <c r="AW42" i="2"/>
  <c r="AW41" i="2"/>
  <c r="AW40" i="2"/>
  <c r="AW39" i="2"/>
  <c r="AW38" i="2"/>
  <c r="AW37" i="2"/>
  <c r="AW36" i="2"/>
  <c r="AW35" i="2"/>
  <c r="AW34" i="2"/>
  <c r="AW33" i="2"/>
  <c r="AW32" i="2"/>
  <c r="AW31" i="2"/>
  <c r="AW30" i="2"/>
  <c r="AW29" i="2"/>
  <c r="AW28" i="2"/>
  <c r="AW27" i="2"/>
  <c r="AW26" i="2"/>
  <c r="AW25" i="2"/>
  <c r="AW24" i="2"/>
  <c r="AW23" i="2"/>
  <c r="AW22" i="2"/>
  <c r="AW21" i="2"/>
  <c r="AW20" i="2"/>
  <c r="AW19" i="2"/>
  <c r="AW18" i="2"/>
  <c r="AW17" i="2"/>
  <c r="AW16" i="2"/>
  <c r="AW15" i="2"/>
  <c r="AW14" i="2"/>
  <c r="AW13" i="2"/>
  <c r="AW12" i="2"/>
  <c r="AW11" i="2"/>
  <c r="AW10" i="2"/>
  <c r="AW9" i="2"/>
  <c r="AW8" i="2"/>
  <c r="AW7" i="2"/>
  <c r="AW6" i="2"/>
  <c r="AW5" i="2"/>
  <c r="AW4" i="2"/>
  <c r="AI333" i="2"/>
  <c r="AB333" i="2"/>
  <c r="U333" i="2"/>
  <c r="AI332" i="2"/>
  <c r="AB332" i="2"/>
  <c r="U332" i="2"/>
  <c r="AI331" i="2"/>
  <c r="AB331" i="2"/>
  <c r="U331" i="2"/>
  <c r="AI330" i="2"/>
  <c r="AB330" i="2"/>
  <c r="U330" i="2"/>
  <c r="AI329" i="2"/>
  <c r="AB329" i="2"/>
  <c r="U329" i="2"/>
  <c r="AI328" i="2"/>
  <c r="AB328" i="2"/>
  <c r="U328" i="2"/>
  <c r="AI327" i="2"/>
  <c r="AB327" i="2"/>
  <c r="U327" i="2"/>
  <c r="AI326" i="2"/>
  <c r="AB326" i="2"/>
  <c r="U326" i="2"/>
  <c r="AI325" i="2"/>
  <c r="AB325" i="2"/>
  <c r="U325" i="2"/>
  <c r="AI324" i="2"/>
  <c r="AB324" i="2"/>
  <c r="U324" i="2"/>
  <c r="AI323" i="2"/>
  <c r="AB323" i="2"/>
  <c r="U323" i="2"/>
  <c r="AI322" i="2"/>
  <c r="AB322" i="2"/>
  <c r="U322" i="2"/>
  <c r="AI321" i="2"/>
  <c r="AB321" i="2"/>
  <c r="U321" i="2"/>
  <c r="AI320" i="2"/>
  <c r="AB320" i="2"/>
  <c r="U320" i="2"/>
  <c r="AI319" i="2"/>
  <c r="AB319" i="2"/>
  <c r="U319" i="2"/>
  <c r="AI318" i="2"/>
  <c r="AB318" i="2"/>
  <c r="U318" i="2"/>
  <c r="AI317" i="2"/>
  <c r="AB317" i="2"/>
  <c r="U317" i="2"/>
  <c r="AI316" i="2"/>
  <c r="AB316" i="2"/>
  <c r="U316" i="2"/>
  <c r="AI315" i="2"/>
  <c r="AB315" i="2"/>
  <c r="U315" i="2"/>
  <c r="AI314" i="2"/>
  <c r="AB314" i="2"/>
  <c r="U314" i="2"/>
  <c r="AI313" i="2"/>
  <c r="AB313" i="2"/>
  <c r="U313" i="2"/>
  <c r="AI312" i="2"/>
  <c r="AB312" i="2"/>
  <c r="U312" i="2"/>
  <c r="AI311" i="2"/>
  <c r="AB311" i="2"/>
  <c r="U311" i="2"/>
  <c r="AI310" i="2"/>
  <c r="AB310" i="2"/>
  <c r="U310" i="2"/>
  <c r="AI309" i="2"/>
  <c r="AB309" i="2"/>
  <c r="U309" i="2"/>
  <c r="AI308" i="2"/>
  <c r="AB308" i="2"/>
  <c r="U308" i="2"/>
  <c r="AI307" i="2"/>
  <c r="AB307" i="2"/>
  <c r="U307" i="2"/>
  <c r="AI306" i="2"/>
  <c r="AB306" i="2"/>
  <c r="U306" i="2"/>
  <c r="AI305" i="2"/>
  <c r="AB305" i="2"/>
  <c r="U305" i="2"/>
  <c r="AI304" i="2"/>
  <c r="AB304" i="2"/>
  <c r="U304" i="2"/>
  <c r="AI303" i="2"/>
  <c r="AB303" i="2"/>
  <c r="U303" i="2"/>
  <c r="AI302" i="2"/>
  <c r="AB302" i="2"/>
  <c r="U302" i="2"/>
  <c r="AI301" i="2"/>
  <c r="AB301" i="2"/>
  <c r="U301" i="2"/>
  <c r="AI300" i="2"/>
  <c r="AB300" i="2"/>
  <c r="U300" i="2"/>
  <c r="AI299" i="2"/>
  <c r="AB299" i="2"/>
  <c r="U299" i="2"/>
  <c r="AI298" i="2"/>
  <c r="AB298" i="2"/>
  <c r="U298" i="2"/>
  <c r="AI297" i="2"/>
  <c r="AB297" i="2"/>
  <c r="U297" i="2"/>
  <c r="AI296" i="2"/>
  <c r="AB296" i="2"/>
  <c r="U296" i="2"/>
  <c r="AI295" i="2"/>
  <c r="AB295" i="2"/>
  <c r="U295" i="2"/>
  <c r="AI294" i="2"/>
  <c r="AB294" i="2"/>
  <c r="U294" i="2"/>
  <c r="AI293" i="2"/>
  <c r="AB293" i="2"/>
  <c r="U293" i="2"/>
  <c r="AI292" i="2"/>
  <c r="AB292" i="2"/>
  <c r="U292" i="2"/>
  <c r="AI291" i="2"/>
  <c r="AB291" i="2"/>
  <c r="U291" i="2"/>
  <c r="AI290" i="2"/>
  <c r="AB290" i="2"/>
  <c r="U290" i="2"/>
  <c r="AI289" i="2"/>
  <c r="AB289" i="2"/>
  <c r="U289" i="2"/>
  <c r="AI288" i="2"/>
  <c r="AB288" i="2"/>
  <c r="U288" i="2"/>
  <c r="AI287" i="2"/>
  <c r="AB287" i="2"/>
  <c r="U287" i="2"/>
  <c r="AI286" i="2"/>
  <c r="AB286" i="2"/>
  <c r="U286" i="2"/>
  <c r="AI285" i="2"/>
  <c r="AB285" i="2"/>
  <c r="U285" i="2"/>
  <c r="AI284" i="2"/>
  <c r="AB284" i="2"/>
  <c r="U284" i="2"/>
  <c r="AI283" i="2"/>
  <c r="AB283" i="2"/>
  <c r="U283" i="2"/>
  <c r="AI282" i="2"/>
  <c r="AB282" i="2"/>
  <c r="U282" i="2"/>
  <c r="AI281" i="2"/>
  <c r="AB281" i="2"/>
  <c r="U281" i="2"/>
  <c r="AI280" i="2"/>
  <c r="AB280" i="2"/>
  <c r="U280" i="2"/>
  <c r="AI279" i="2"/>
  <c r="AB279" i="2"/>
  <c r="U279" i="2"/>
  <c r="AI278" i="2"/>
  <c r="AB278" i="2"/>
  <c r="U278" i="2"/>
  <c r="AI277" i="2"/>
  <c r="AB277" i="2"/>
  <c r="U277" i="2"/>
  <c r="AI276" i="2"/>
  <c r="AB276" i="2"/>
  <c r="U276" i="2"/>
  <c r="AI275" i="2"/>
  <c r="AB275" i="2"/>
  <c r="U275" i="2"/>
  <c r="AI274" i="2"/>
  <c r="AB274" i="2"/>
  <c r="U274" i="2"/>
  <c r="AI273" i="2"/>
  <c r="AB273" i="2"/>
  <c r="U273" i="2"/>
  <c r="AI272" i="2"/>
  <c r="AB272" i="2"/>
  <c r="U272" i="2"/>
  <c r="AI271" i="2"/>
  <c r="AB271" i="2"/>
  <c r="U271" i="2"/>
  <c r="AI270" i="2"/>
  <c r="AB270" i="2"/>
  <c r="U270" i="2"/>
  <c r="AI269" i="2"/>
  <c r="AB269" i="2"/>
  <c r="U269" i="2"/>
  <c r="AI268" i="2"/>
  <c r="AB268" i="2"/>
  <c r="U268" i="2"/>
  <c r="AI267" i="2"/>
  <c r="AB267" i="2"/>
  <c r="U267" i="2"/>
  <c r="AI266" i="2"/>
  <c r="AB266" i="2"/>
  <c r="U266" i="2"/>
  <c r="AI265" i="2"/>
  <c r="AB265" i="2"/>
  <c r="U265" i="2"/>
  <c r="AI264" i="2"/>
  <c r="AB264" i="2"/>
  <c r="U264" i="2"/>
  <c r="AI263" i="2"/>
  <c r="AB263" i="2"/>
  <c r="U263" i="2"/>
  <c r="AI262" i="2"/>
  <c r="AB262" i="2"/>
  <c r="U262" i="2"/>
  <c r="AI261" i="2"/>
  <c r="AB261" i="2"/>
  <c r="U261" i="2"/>
  <c r="AI260" i="2"/>
  <c r="AB260" i="2"/>
  <c r="U260" i="2"/>
  <c r="AI259" i="2"/>
  <c r="AB259" i="2"/>
  <c r="U259" i="2"/>
  <c r="AI258" i="2"/>
  <c r="AB258" i="2"/>
  <c r="U258" i="2"/>
  <c r="AI257" i="2"/>
  <c r="AB257" i="2"/>
  <c r="U257" i="2"/>
  <c r="AI256" i="2"/>
  <c r="AB256" i="2"/>
  <c r="U256" i="2"/>
  <c r="AI255" i="2"/>
  <c r="AB255" i="2"/>
  <c r="U255" i="2"/>
  <c r="AI254" i="2"/>
  <c r="AB254" i="2"/>
  <c r="U254" i="2"/>
  <c r="AI253" i="2"/>
  <c r="AB253" i="2"/>
  <c r="U253" i="2"/>
  <c r="AI252" i="2"/>
  <c r="AB252" i="2"/>
  <c r="U252" i="2"/>
  <c r="AI251" i="2"/>
  <c r="AB251" i="2"/>
  <c r="U251" i="2"/>
  <c r="AI250" i="2"/>
  <c r="AB250" i="2"/>
  <c r="U250" i="2"/>
  <c r="AI249" i="2"/>
  <c r="AB249" i="2"/>
  <c r="U249" i="2"/>
  <c r="AI248" i="2"/>
  <c r="AB248" i="2"/>
  <c r="U248" i="2"/>
  <c r="AI247" i="2"/>
  <c r="AB247" i="2"/>
  <c r="U247" i="2"/>
  <c r="AI246" i="2"/>
  <c r="AB246" i="2"/>
  <c r="U246" i="2"/>
  <c r="AI245" i="2"/>
  <c r="AB245" i="2"/>
  <c r="U245" i="2"/>
  <c r="AI244" i="2"/>
  <c r="AB244" i="2"/>
  <c r="U244" i="2"/>
  <c r="AI243" i="2"/>
  <c r="AB243" i="2"/>
  <c r="U243" i="2"/>
  <c r="AI242" i="2"/>
  <c r="AB242" i="2"/>
  <c r="U242" i="2"/>
  <c r="AI241" i="2"/>
  <c r="AB241" i="2"/>
  <c r="U241" i="2"/>
  <c r="AI240" i="2"/>
  <c r="AB240" i="2"/>
  <c r="U240" i="2"/>
  <c r="AI239" i="2"/>
  <c r="AB239" i="2"/>
  <c r="U239" i="2"/>
  <c r="AI238" i="2"/>
  <c r="AB238" i="2"/>
  <c r="U238" i="2"/>
  <c r="AI237" i="2"/>
  <c r="AB237" i="2"/>
  <c r="U237" i="2"/>
  <c r="AI236" i="2"/>
  <c r="AB236" i="2"/>
  <c r="U236" i="2"/>
  <c r="AI235" i="2"/>
  <c r="AB235" i="2"/>
  <c r="U235" i="2"/>
  <c r="AI234" i="2"/>
  <c r="AB234" i="2"/>
  <c r="U234" i="2"/>
  <c r="AI233" i="2"/>
  <c r="AB233" i="2"/>
  <c r="U233" i="2"/>
  <c r="AI232" i="2"/>
  <c r="AB232" i="2"/>
  <c r="U232" i="2"/>
  <c r="AI231" i="2"/>
  <c r="AB231" i="2"/>
  <c r="U231" i="2"/>
  <c r="AI230" i="2"/>
  <c r="AB230" i="2"/>
  <c r="U230" i="2"/>
  <c r="AI229" i="2"/>
  <c r="AB229" i="2"/>
  <c r="U229" i="2"/>
  <c r="AI228" i="2"/>
  <c r="AB228" i="2"/>
  <c r="U228" i="2"/>
  <c r="AI227" i="2"/>
  <c r="AB227" i="2"/>
  <c r="U227" i="2"/>
  <c r="AI226" i="2"/>
  <c r="AB226" i="2"/>
  <c r="U226" i="2"/>
  <c r="AI225" i="2"/>
  <c r="AB225" i="2"/>
  <c r="U225" i="2"/>
  <c r="AI224" i="2"/>
  <c r="AB224" i="2"/>
  <c r="U224" i="2"/>
  <c r="AI223" i="2"/>
  <c r="AB223" i="2"/>
  <c r="U223" i="2"/>
  <c r="AI222" i="2"/>
  <c r="AB222" i="2"/>
  <c r="U222" i="2"/>
  <c r="AI221" i="2"/>
  <c r="AB221" i="2"/>
  <c r="U221" i="2"/>
  <c r="AI220" i="2"/>
  <c r="AB220" i="2"/>
  <c r="U220" i="2"/>
  <c r="AI189" i="2"/>
  <c r="AB189" i="2"/>
  <c r="U189" i="2"/>
  <c r="AI188" i="2"/>
  <c r="AB188" i="2"/>
  <c r="U188" i="2"/>
  <c r="AI187" i="2"/>
  <c r="AB187" i="2"/>
  <c r="U187" i="2"/>
  <c r="AI150" i="2"/>
  <c r="AB150" i="2"/>
  <c r="U150" i="2"/>
  <c r="AI149" i="2"/>
  <c r="AB149" i="2"/>
  <c r="U149" i="2"/>
  <c r="AI148" i="2"/>
  <c r="AB148" i="2"/>
  <c r="U148" i="2"/>
  <c r="AI147" i="2"/>
  <c r="AB147" i="2"/>
  <c r="U147" i="2"/>
  <c r="AI146" i="2"/>
  <c r="AB146" i="2"/>
  <c r="U146" i="2"/>
  <c r="AI145" i="2"/>
  <c r="AB145" i="2"/>
  <c r="U145" i="2"/>
  <c r="AI144" i="2"/>
  <c r="AB144" i="2"/>
  <c r="U144" i="2"/>
  <c r="AI143" i="2"/>
  <c r="AB143" i="2"/>
  <c r="U143" i="2"/>
  <c r="AI142" i="2"/>
  <c r="AB142" i="2"/>
  <c r="U142" i="2"/>
  <c r="AI141" i="2"/>
  <c r="AB141" i="2"/>
  <c r="U141" i="2"/>
  <c r="AI140" i="2"/>
  <c r="AB140" i="2"/>
  <c r="U140" i="2"/>
  <c r="AI139" i="2"/>
  <c r="AB139" i="2"/>
  <c r="U139" i="2"/>
  <c r="AI138" i="2"/>
  <c r="AB138" i="2"/>
  <c r="U138" i="2"/>
  <c r="AI137" i="2"/>
  <c r="AB137" i="2"/>
  <c r="U137" i="2"/>
  <c r="AI136" i="2"/>
  <c r="AB136" i="2"/>
  <c r="U136" i="2"/>
  <c r="AI135" i="2"/>
  <c r="AB135" i="2"/>
  <c r="U135" i="2"/>
  <c r="AI134" i="2"/>
  <c r="AB134" i="2"/>
  <c r="U134" i="2"/>
  <c r="AI133" i="2"/>
  <c r="AB133" i="2"/>
  <c r="U133" i="2"/>
  <c r="AI132" i="2"/>
  <c r="AB132" i="2"/>
  <c r="U132" i="2"/>
  <c r="AI131" i="2"/>
  <c r="AB131" i="2"/>
  <c r="U131" i="2"/>
  <c r="AI130" i="2"/>
  <c r="AB130" i="2"/>
  <c r="U130" i="2"/>
  <c r="AI129" i="2"/>
  <c r="AB129" i="2"/>
  <c r="U129" i="2"/>
  <c r="AI128" i="2"/>
  <c r="AB128" i="2"/>
  <c r="U128" i="2"/>
  <c r="AI127" i="2"/>
  <c r="AB127" i="2"/>
  <c r="U127" i="2"/>
  <c r="AI126" i="2"/>
  <c r="AB126" i="2"/>
  <c r="U126" i="2"/>
  <c r="AI125" i="2"/>
  <c r="AB125" i="2"/>
  <c r="U125" i="2"/>
  <c r="AI124" i="2"/>
  <c r="AB124" i="2"/>
  <c r="U124" i="2"/>
  <c r="AI123" i="2"/>
  <c r="AB123" i="2"/>
  <c r="U123" i="2"/>
  <c r="AI122" i="2"/>
  <c r="AB122" i="2"/>
  <c r="U122" i="2"/>
  <c r="AI121" i="2"/>
  <c r="AB121" i="2"/>
  <c r="U121" i="2"/>
  <c r="AI120" i="2"/>
  <c r="AB120" i="2"/>
  <c r="U120" i="2"/>
  <c r="AI119" i="2"/>
  <c r="AB119" i="2"/>
  <c r="U119" i="2"/>
  <c r="AI118" i="2"/>
  <c r="AB118" i="2"/>
  <c r="U118" i="2"/>
  <c r="AI117" i="2"/>
  <c r="AB117" i="2"/>
  <c r="U117" i="2"/>
  <c r="AI116" i="2"/>
  <c r="AB116" i="2"/>
  <c r="U116" i="2"/>
  <c r="AI115" i="2"/>
  <c r="AB115" i="2"/>
  <c r="U115" i="2"/>
  <c r="AI114" i="2"/>
  <c r="AB114" i="2"/>
  <c r="U114" i="2"/>
  <c r="AI113" i="2"/>
  <c r="AB113" i="2"/>
  <c r="U113" i="2"/>
  <c r="AI112" i="2"/>
  <c r="AB112" i="2"/>
  <c r="U112" i="2"/>
  <c r="AI111" i="2"/>
  <c r="AB111" i="2"/>
  <c r="U111" i="2"/>
  <c r="AI110" i="2"/>
  <c r="AB110" i="2"/>
  <c r="U110" i="2"/>
  <c r="AI109" i="2"/>
  <c r="AB109" i="2"/>
  <c r="U109" i="2"/>
  <c r="AI108" i="2"/>
  <c r="AB108" i="2"/>
  <c r="U108" i="2"/>
  <c r="AI107" i="2"/>
  <c r="AB107" i="2"/>
  <c r="U107" i="2"/>
  <c r="AI106" i="2"/>
  <c r="AB106" i="2"/>
  <c r="U106" i="2"/>
  <c r="AI105" i="2"/>
  <c r="AB105" i="2"/>
  <c r="U105" i="2"/>
  <c r="AI104" i="2"/>
  <c r="AB104" i="2"/>
  <c r="U104" i="2"/>
  <c r="AI103" i="2"/>
  <c r="AB103" i="2"/>
  <c r="U103" i="2"/>
  <c r="AI102" i="2"/>
  <c r="AB102" i="2"/>
  <c r="U102" i="2"/>
  <c r="AI101" i="2"/>
  <c r="AB101" i="2"/>
  <c r="U101" i="2"/>
  <c r="AI100" i="2"/>
  <c r="AB100" i="2"/>
  <c r="U100" i="2"/>
  <c r="AI99" i="2"/>
  <c r="AB99" i="2"/>
  <c r="U99" i="2"/>
  <c r="AI98" i="2"/>
  <c r="AB98" i="2"/>
  <c r="U98" i="2"/>
  <c r="AI97" i="2"/>
  <c r="AB97" i="2"/>
  <c r="U97" i="2"/>
  <c r="AI96" i="2"/>
  <c r="AB96" i="2"/>
  <c r="U96" i="2"/>
  <c r="AI95" i="2"/>
  <c r="AB95" i="2"/>
  <c r="U95" i="2"/>
  <c r="AI94" i="2"/>
  <c r="AB94" i="2"/>
  <c r="U94" i="2"/>
  <c r="AI93" i="2"/>
  <c r="AB93" i="2"/>
  <c r="U93" i="2"/>
  <c r="AI92" i="2"/>
  <c r="AB92" i="2"/>
  <c r="U92" i="2"/>
  <c r="AI91" i="2"/>
  <c r="AB91" i="2"/>
  <c r="U91" i="2"/>
  <c r="AI90" i="2"/>
  <c r="AB90" i="2"/>
  <c r="U90" i="2"/>
  <c r="AI89" i="2"/>
  <c r="AB89" i="2"/>
  <c r="U89" i="2"/>
  <c r="AI88" i="2"/>
  <c r="AB88" i="2"/>
  <c r="U88" i="2"/>
  <c r="AI87" i="2"/>
  <c r="AB87" i="2"/>
  <c r="U87" i="2"/>
  <c r="AI86" i="2"/>
  <c r="AB86" i="2"/>
  <c r="U86" i="2"/>
  <c r="AI85" i="2"/>
  <c r="AB85" i="2"/>
  <c r="U85" i="2"/>
  <c r="AI84" i="2"/>
  <c r="AB84" i="2"/>
  <c r="U84" i="2"/>
  <c r="AI83" i="2"/>
  <c r="AB83" i="2"/>
  <c r="U83" i="2"/>
  <c r="AI82" i="2"/>
  <c r="AB82" i="2"/>
  <c r="U82" i="2"/>
  <c r="AI81" i="2"/>
  <c r="AB81" i="2"/>
  <c r="U81" i="2"/>
  <c r="AI80" i="2"/>
  <c r="AB80" i="2"/>
  <c r="U80" i="2"/>
  <c r="AI79" i="2"/>
  <c r="AB79" i="2"/>
  <c r="U79" i="2"/>
  <c r="AI78" i="2"/>
  <c r="AB78" i="2"/>
  <c r="U78" i="2"/>
  <c r="AI77" i="2"/>
  <c r="AB77" i="2"/>
  <c r="U77" i="2"/>
  <c r="AI76" i="2"/>
  <c r="AB76" i="2"/>
  <c r="U76" i="2"/>
  <c r="AI75" i="2"/>
  <c r="AB75" i="2"/>
  <c r="U75" i="2"/>
  <c r="AI74" i="2"/>
  <c r="AB74" i="2"/>
  <c r="U74" i="2"/>
  <c r="AI73" i="2"/>
  <c r="AB73" i="2"/>
  <c r="U73" i="2"/>
  <c r="AI72" i="2"/>
  <c r="AB72" i="2"/>
  <c r="U72" i="2"/>
  <c r="AI71" i="2"/>
  <c r="AB71" i="2"/>
  <c r="U71" i="2"/>
  <c r="AI70" i="2"/>
  <c r="AB70" i="2"/>
  <c r="U70" i="2"/>
  <c r="AI69" i="2"/>
  <c r="AB69" i="2"/>
  <c r="U69" i="2"/>
  <c r="AI68" i="2"/>
  <c r="AB68" i="2"/>
  <c r="U68" i="2"/>
  <c r="AI67" i="2"/>
  <c r="AB67" i="2"/>
  <c r="U67" i="2"/>
  <c r="AI66" i="2"/>
  <c r="AB66" i="2"/>
  <c r="U66" i="2"/>
  <c r="AI65" i="2"/>
  <c r="AB65" i="2"/>
  <c r="U65" i="2"/>
  <c r="AI64" i="2"/>
  <c r="AB64" i="2"/>
  <c r="U64" i="2"/>
  <c r="AI63" i="2"/>
  <c r="AB63" i="2"/>
  <c r="U63" i="2"/>
  <c r="AI62" i="2"/>
  <c r="AB62" i="2"/>
  <c r="U62" i="2"/>
  <c r="AI61" i="2"/>
  <c r="AB61" i="2"/>
  <c r="U61" i="2"/>
  <c r="AI60" i="2"/>
  <c r="AB60" i="2"/>
  <c r="U60" i="2"/>
  <c r="AI59" i="2"/>
  <c r="AB59" i="2"/>
  <c r="U59" i="2"/>
  <c r="AI58" i="2"/>
  <c r="AB58" i="2"/>
  <c r="U58" i="2"/>
  <c r="AI57" i="2"/>
  <c r="AB57" i="2"/>
  <c r="U57" i="2"/>
  <c r="AI56" i="2"/>
  <c r="AB56" i="2"/>
  <c r="U56" i="2"/>
  <c r="AI55" i="2"/>
  <c r="AB55" i="2"/>
  <c r="U55" i="2"/>
  <c r="AI54" i="2"/>
  <c r="AB54" i="2"/>
  <c r="U54" i="2"/>
  <c r="AI53" i="2"/>
  <c r="AB53" i="2"/>
  <c r="U53" i="2"/>
  <c r="AI52" i="2"/>
  <c r="AB52" i="2"/>
  <c r="U52" i="2"/>
  <c r="AI51" i="2"/>
  <c r="AB51" i="2"/>
  <c r="U51" i="2"/>
  <c r="AI50" i="2"/>
  <c r="AB50" i="2"/>
  <c r="U50" i="2"/>
  <c r="AI49" i="2"/>
  <c r="AB49" i="2"/>
  <c r="U49" i="2"/>
  <c r="AI48" i="2"/>
  <c r="AB48" i="2"/>
  <c r="U48" i="2"/>
  <c r="AI47" i="2"/>
  <c r="AB47" i="2"/>
  <c r="U47" i="2"/>
  <c r="AI46" i="2"/>
  <c r="AB46" i="2"/>
  <c r="U46" i="2"/>
  <c r="AI45" i="2"/>
  <c r="AB45" i="2"/>
  <c r="U45" i="2"/>
  <c r="AI44" i="2"/>
  <c r="AB44" i="2"/>
  <c r="U44" i="2"/>
  <c r="AI43" i="2"/>
  <c r="AB43" i="2"/>
  <c r="U43" i="2"/>
  <c r="AI42" i="2"/>
  <c r="AB42" i="2"/>
  <c r="U42" i="2"/>
  <c r="AI41" i="2"/>
  <c r="AB41" i="2"/>
  <c r="U41" i="2"/>
  <c r="AI40" i="2"/>
  <c r="AB40" i="2"/>
  <c r="U40" i="2"/>
  <c r="AI39" i="2"/>
  <c r="AB39" i="2"/>
  <c r="U39" i="2"/>
  <c r="AI38" i="2"/>
  <c r="AB38" i="2"/>
  <c r="U38" i="2"/>
  <c r="AI37" i="2"/>
  <c r="AB37" i="2"/>
  <c r="U37" i="2"/>
  <c r="AI36" i="2"/>
  <c r="AB36" i="2"/>
  <c r="U36" i="2"/>
  <c r="AI35" i="2"/>
  <c r="AB35" i="2"/>
  <c r="U35" i="2"/>
  <c r="AI34" i="2"/>
  <c r="AB34" i="2"/>
  <c r="U34" i="2"/>
  <c r="AI33" i="2"/>
  <c r="AB33" i="2"/>
  <c r="U33" i="2"/>
  <c r="AI32" i="2"/>
  <c r="AB32" i="2"/>
  <c r="U32" i="2"/>
  <c r="AI31" i="2"/>
  <c r="AB31" i="2"/>
  <c r="U31" i="2"/>
  <c r="AI30" i="2"/>
  <c r="AB30" i="2"/>
  <c r="U30" i="2"/>
  <c r="AI29" i="2"/>
  <c r="AB29" i="2"/>
  <c r="U29" i="2"/>
  <c r="AI28" i="2"/>
  <c r="AB28" i="2"/>
  <c r="U28" i="2"/>
  <c r="AI27" i="2"/>
  <c r="AB27" i="2"/>
  <c r="U27" i="2"/>
  <c r="AI26" i="2"/>
  <c r="AB26" i="2"/>
  <c r="U26" i="2"/>
  <c r="AI25" i="2"/>
  <c r="AB25" i="2"/>
  <c r="U25" i="2"/>
  <c r="AI24" i="2"/>
  <c r="AB24" i="2"/>
  <c r="U24" i="2"/>
  <c r="AI23" i="2"/>
  <c r="AB23" i="2"/>
  <c r="U23" i="2"/>
  <c r="AI22" i="2"/>
  <c r="AB22" i="2"/>
  <c r="U22" i="2"/>
  <c r="AI21" i="2"/>
  <c r="AB21" i="2"/>
  <c r="U21" i="2"/>
  <c r="AI20" i="2"/>
  <c r="AB20" i="2"/>
  <c r="U20" i="2"/>
  <c r="AI19" i="2"/>
  <c r="AB19" i="2"/>
  <c r="U19" i="2"/>
  <c r="AI18" i="2"/>
  <c r="AB18" i="2"/>
  <c r="U18" i="2"/>
  <c r="AI17" i="2"/>
  <c r="AB17" i="2"/>
  <c r="U17" i="2"/>
  <c r="AI16" i="2"/>
  <c r="AB16" i="2"/>
  <c r="U16" i="2"/>
  <c r="AI15" i="2"/>
  <c r="AB15" i="2"/>
  <c r="U15" i="2"/>
  <c r="AI14" i="2"/>
  <c r="AB14" i="2"/>
  <c r="U14" i="2"/>
  <c r="AI13" i="2"/>
  <c r="AB13" i="2"/>
  <c r="U13" i="2"/>
  <c r="AI12" i="2"/>
  <c r="AB12" i="2"/>
  <c r="U12" i="2"/>
  <c r="AI11" i="2"/>
  <c r="AB11" i="2"/>
  <c r="U11" i="2"/>
  <c r="AI10" i="2"/>
  <c r="AB10" i="2"/>
  <c r="U10" i="2"/>
  <c r="AI9" i="2"/>
  <c r="AB9" i="2"/>
  <c r="U9" i="2"/>
  <c r="AI8" i="2"/>
  <c r="AB8" i="2"/>
  <c r="U8" i="2"/>
  <c r="AI7" i="2"/>
  <c r="AB7" i="2"/>
  <c r="U7" i="2"/>
  <c r="AI6" i="2"/>
  <c r="AB6" i="2"/>
  <c r="U6" i="2"/>
  <c r="AI5" i="2"/>
  <c r="AB5" i="2"/>
  <c r="U5" i="2"/>
  <c r="AI4" i="2"/>
  <c r="AB4" i="2"/>
  <c r="U4" i="2"/>
  <c r="AW3" i="2"/>
  <c r="AI3" i="2"/>
  <c r="AB3" i="2"/>
  <c r="U3" i="2"/>
  <c r="AO227" i="2"/>
  <c r="U347" i="2" l="1"/>
  <c r="AB347" i="2"/>
  <c r="AW347" i="2"/>
  <c r="AI347" i="2"/>
  <c r="AL66" i="2"/>
  <c r="AP347" i="2" s="1"/>
  <c r="AP332" i="2" l="1"/>
  <c r="AP331" i="2"/>
  <c r="AP330" i="2"/>
  <c r="AP329" i="2"/>
  <c r="AP328" i="2"/>
  <c r="AP327" i="2"/>
  <c r="AP326" i="2"/>
  <c r="AP325" i="2"/>
  <c r="AP324" i="2"/>
  <c r="AP323" i="2"/>
  <c r="AP322" i="2"/>
  <c r="AP321" i="2"/>
  <c r="AP320" i="2"/>
  <c r="AP319" i="2"/>
  <c r="AP318" i="2"/>
  <c r="AP317" i="2"/>
  <c r="AP316" i="2"/>
  <c r="AP315" i="2"/>
  <c r="AP314" i="2"/>
  <c r="AP313" i="2"/>
  <c r="AP312" i="2"/>
  <c r="AP311" i="2"/>
  <c r="AP310" i="2"/>
  <c r="AP309" i="2"/>
  <c r="AP308" i="2"/>
  <c r="AP307" i="2"/>
  <c r="AP306" i="2"/>
  <c r="AP305" i="2"/>
  <c r="AP304" i="2"/>
  <c r="AP303" i="2"/>
  <c r="AP302" i="2"/>
  <c r="AP301" i="2"/>
  <c r="AP300" i="2"/>
  <c r="AP299" i="2"/>
  <c r="AP298" i="2"/>
  <c r="AP297" i="2"/>
  <c r="AP296" i="2"/>
  <c r="AP295" i="2"/>
  <c r="AP294" i="2"/>
  <c r="AP293" i="2"/>
  <c r="AP292" i="2"/>
  <c r="AP291" i="2"/>
  <c r="AP290" i="2"/>
  <c r="AP289" i="2"/>
  <c r="AP288" i="2"/>
  <c r="AP287" i="2"/>
  <c r="AP286" i="2"/>
  <c r="AP285" i="2"/>
  <c r="AP284" i="2"/>
  <c r="AP283" i="2"/>
  <c r="AP282" i="2"/>
  <c r="AP281" i="2"/>
  <c r="AP280" i="2"/>
  <c r="AP279" i="2"/>
  <c r="AP278" i="2"/>
  <c r="AP277" i="2"/>
  <c r="AP276" i="2"/>
  <c r="AP275" i="2"/>
  <c r="AP274" i="2"/>
  <c r="AP273" i="2"/>
  <c r="AP272" i="2"/>
  <c r="AP271" i="2"/>
  <c r="AP270" i="2"/>
  <c r="AP269" i="2"/>
  <c r="AP268" i="2"/>
  <c r="AP267" i="2"/>
  <c r="AP266" i="2"/>
  <c r="AP265" i="2"/>
  <c r="AP264" i="2"/>
  <c r="AP263" i="2"/>
  <c r="AP262" i="2"/>
  <c r="AP261" i="2"/>
  <c r="AP260" i="2"/>
  <c r="AP259" i="2"/>
  <c r="AP258" i="2"/>
  <c r="AP257" i="2"/>
  <c r="AP256" i="2"/>
  <c r="AP255" i="2"/>
  <c r="AP254" i="2"/>
  <c r="AP253" i="2"/>
  <c r="AP252" i="2"/>
  <c r="AP251" i="2"/>
  <c r="AP250" i="2"/>
  <c r="AP249" i="2"/>
  <c r="AP248" i="2"/>
  <c r="AP247" i="2"/>
  <c r="AP246" i="2"/>
  <c r="AP245" i="2"/>
  <c r="AP244" i="2"/>
  <c r="AP243" i="2"/>
  <c r="AP242" i="2"/>
  <c r="AP241" i="2"/>
  <c r="AP240" i="2"/>
  <c r="AP239" i="2"/>
  <c r="AP238" i="2"/>
  <c r="AP237" i="2"/>
  <c r="AP236" i="2"/>
  <c r="AP235" i="2"/>
  <c r="AP234" i="2"/>
  <c r="AP233" i="2"/>
  <c r="AP232" i="2"/>
  <c r="AP231" i="2"/>
  <c r="AP230" i="2"/>
  <c r="AP229" i="2"/>
  <c r="AP228" i="2"/>
  <c r="AP227" i="2"/>
  <c r="AP226" i="2"/>
  <c r="AP225" i="2"/>
  <c r="AP224" i="2"/>
  <c r="AP223" i="2"/>
  <c r="AP222" i="2"/>
  <c r="AP221" i="2"/>
  <c r="AP220" i="2"/>
  <c r="AP189" i="2"/>
  <c r="AP188" i="2"/>
  <c r="AP187" i="2"/>
  <c r="AP150" i="2"/>
  <c r="AP149" i="2"/>
  <c r="AP148" i="2"/>
  <c r="AP147" i="2"/>
  <c r="AP146" i="2"/>
  <c r="AP145" i="2"/>
  <c r="AP144" i="2"/>
  <c r="AP143" i="2"/>
  <c r="AP142" i="2"/>
  <c r="AP141" i="2"/>
  <c r="AP140" i="2"/>
  <c r="AP139" i="2"/>
  <c r="AP138" i="2"/>
  <c r="AP137" i="2"/>
  <c r="AP136" i="2"/>
  <c r="AP135" i="2"/>
  <c r="AP134" i="2"/>
  <c r="AP133" i="2"/>
  <c r="AP132" i="2"/>
  <c r="AP131" i="2"/>
  <c r="AP130" i="2"/>
  <c r="AP129" i="2"/>
  <c r="AP128" i="2"/>
  <c r="AP127" i="2"/>
  <c r="AP126" i="2"/>
  <c r="AP125" i="2"/>
  <c r="AP124" i="2"/>
  <c r="AP123" i="2"/>
  <c r="AP122" i="2"/>
  <c r="AP121" i="2"/>
  <c r="AP120" i="2"/>
  <c r="AP119" i="2"/>
  <c r="AP118" i="2"/>
  <c r="AP117" i="2"/>
  <c r="AP116" i="2"/>
  <c r="AP115" i="2"/>
  <c r="AP114" i="2"/>
  <c r="AP113" i="2"/>
  <c r="AP112" i="2"/>
  <c r="AP111" i="2"/>
  <c r="AP110" i="2"/>
  <c r="AP109" i="2"/>
  <c r="AP108" i="2"/>
  <c r="AP107" i="2"/>
  <c r="AP106" i="2"/>
  <c r="AP105" i="2"/>
  <c r="AP104" i="2"/>
  <c r="AP103" i="2"/>
  <c r="AP102" i="2"/>
  <c r="AP101" i="2"/>
  <c r="AP100" i="2"/>
  <c r="AP99" i="2"/>
  <c r="AP98" i="2"/>
  <c r="AP97" i="2"/>
  <c r="AP96" i="2"/>
  <c r="AP95" i="2"/>
  <c r="AP94" i="2"/>
  <c r="AP93" i="2"/>
  <c r="AP92" i="2"/>
  <c r="AP91" i="2"/>
  <c r="AP90" i="2"/>
  <c r="AP89" i="2"/>
  <c r="AP88" i="2"/>
  <c r="AP87" i="2"/>
  <c r="AP86" i="2"/>
  <c r="AP85" i="2"/>
  <c r="AP84" i="2"/>
  <c r="AP83" i="2"/>
  <c r="AP82" i="2"/>
  <c r="AP81" i="2"/>
  <c r="AP80" i="2"/>
  <c r="AP79" i="2"/>
  <c r="AP78" i="2"/>
  <c r="AP77" i="2"/>
  <c r="AP76" i="2"/>
  <c r="AP75" i="2"/>
  <c r="AP74" i="2"/>
  <c r="AP73" i="2"/>
  <c r="AP72" i="2"/>
  <c r="AP71" i="2"/>
  <c r="AP70" i="2"/>
  <c r="AP69" i="2"/>
  <c r="AP68" i="2"/>
  <c r="AP67" i="2"/>
  <c r="AP66" i="2"/>
  <c r="AP65" i="2"/>
  <c r="AP64" i="2"/>
  <c r="AP63" i="2"/>
  <c r="AP62" i="2"/>
  <c r="AP61" i="2"/>
  <c r="AP60" i="2"/>
  <c r="AP59" i="2"/>
  <c r="AP58" i="2"/>
  <c r="AP57" i="2"/>
  <c r="AP56" i="2"/>
  <c r="AP55" i="2"/>
  <c r="AP54" i="2"/>
  <c r="AP53" i="2"/>
  <c r="AP52" i="2"/>
  <c r="AP51" i="2"/>
  <c r="AP50" i="2"/>
  <c r="AP49" i="2"/>
  <c r="AP48" i="2"/>
  <c r="AP47" i="2"/>
  <c r="AP46" i="2"/>
  <c r="AP45" i="2"/>
  <c r="AP44" i="2"/>
  <c r="AP43" i="2"/>
  <c r="AP42" i="2"/>
  <c r="AP41" i="2"/>
  <c r="AP40" i="2"/>
  <c r="AP39" i="2"/>
  <c r="AP38" i="2"/>
  <c r="AP37" i="2"/>
  <c r="AP36" i="2"/>
  <c r="AP35" i="2"/>
  <c r="AP34" i="2"/>
  <c r="AP33" i="2"/>
  <c r="AP32" i="2"/>
  <c r="AP31" i="2"/>
  <c r="AP30" i="2"/>
  <c r="AP29" i="2"/>
  <c r="AP28" i="2"/>
  <c r="AP27" i="2"/>
  <c r="AP26" i="2"/>
  <c r="AP25" i="2"/>
  <c r="AP24" i="2"/>
  <c r="AP23" i="2"/>
  <c r="AP22" i="2"/>
  <c r="AP21" i="2"/>
  <c r="AP20" i="2"/>
  <c r="AP19" i="2"/>
  <c r="AP18" i="2"/>
  <c r="AP17" i="2"/>
  <c r="AP16" i="2"/>
  <c r="AP15" i="2"/>
  <c r="AP14" i="2"/>
  <c r="AP13" i="2"/>
  <c r="AP12" i="2"/>
  <c r="AP11" i="2"/>
  <c r="AP10" i="2"/>
  <c r="AP9" i="2"/>
  <c r="AP8" i="2"/>
  <c r="AP7" i="2"/>
  <c r="AP6" i="2"/>
  <c r="AP5" i="2"/>
  <c r="AP4" i="2"/>
  <c r="AP3" i="2"/>
  <c r="H17" i="12" l="1"/>
  <c r="E23" i="108"/>
  <c r="E9" i="18" l="1"/>
  <c r="E10" i="18" s="1"/>
  <c r="E11" i="18" s="1"/>
  <c r="E12" i="18" s="1"/>
  <c r="E13" i="18" s="1"/>
  <c r="E14" i="18" s="1"/>
  <c r="E9" i="80" l="1"/>
  <c r="E10" i="80" s="1"/>
  <c r="E11" i="80" s="1"/>
  <c r="E12" i="80" s="1"/>
  <c r="E13" i="80" s="1"/>
  <c r="E14" i="80" s="1"/>
  <c r="E15" i="80" s="1"/>
  <c r="E16" i="80" s="1"/>
  <c r="E17" i="80" s="1"/>
  <c r="E18" i="80" s="1"/>
  <c r="F3" i="80"/>
  <c r="E9" i="81"/>
  <c r="E10" i="81" s="1"/>
  <c r="E11" i="81" s="1"/>
  <c r="E12" i="81" s="1"/>
  <c r="E13" i="81" s="1"/>
  <c r="E14" i="81" s="1"/>
  <c r="E15" i="81" s="1"/>
  <c r="E16" i="81" s="1"/>
  <c r="E17" i="81" s="1"/>
  <c r="E18" i="81" s="1"/>
  <c r="E19" i="81" s="1"/>
  <c r="F3" i="81"/>
  <c r="E9" i="117" l="1"/>
  <c r="E10" i="117" s="1"/>
  <c r="E11" i="117" s="1"/>
  <c r="E12" i="117" s="1"/>
  <c r="E13" i="117" s="1"/>
  <c r="E14" i="117" s="1"/>
  <c r="E15" i="117" s="1"/>
  <c r="E16" i="117" s="1"/>
  <c r="E17" i="117" s="1"/>
  <c r="E18" i="117" s="1"/>
  <c r="E19" i="117" s="1"/>
  <c r="E20" i="117" s="1"/>
  <c r="G3" i="117"/>
  <c r="E9" i="102" l="1"/>
  <c r="E10" i="102" s="1"/>
  <c r="E11" i="102" l="1"/>
  <c r="E12" i="102" s="1"/>
  <c r="E13" i="102" s="1"/>
  <c r="E14" i="102" s="1"/>
  <c r="E15" i="102" s="1"/>
  <c r="E16" i="102" s="1"/>
  <c r="G3" i="109"/>
  <c r="E21" i="109" l="1"/>
  <c r="E22" i="109" s="1"/>
  <c r="E23" i="109" s="1"/>
  <c r="E24" i="109" s="1"/>
  <c r="E10" i="8"/>
  <c r="E11" i="8" s="1"/>
  <c r="E12" i="8" s="1"/>
  <c r="E13" i="8" s="1"/>
  <c r="E14" i="8" s="1"/>
  <c r="E15" i="8" s="1"/>
  <c r="E16" i="8" s="1"/>
  <c r="E17" i="8" s="1"/>
  <c r="E18" i="8" s="1"/>
  <c r="E19" i="109" l="1"/>
  <c r="E26" i="109" s="1"/>
  <c r="G3" i="102"/>
  <c r="E9" i="99" l="1"/>
  <c r="E10" i="99" s="1"/>
  <c r="E11" i="99" s="1"/>
  <c r="E12" i="99" s="1"/>
  <c r="G3" i="99"/>
  <c r="E13" i="99" l="1"/>
  <c r="E14" i="99" s="1"/>
  <c r="E15" i="99" s="1"/>
  <c r="G3" i="86" l="1"/>
  <c r="G3" i="83" l="1"/>
  <c r="E9" i="86" l="1"/>
  <c r="E10" i="86" s="1"/>
  <c r="E11" i="86" s="1"/>
  <c r="E12" i="86" s="1"/>
  <c r="E12" i="77" l="1"/>
  <c r="E13" i="77" s="1"/>
  <c r="E14" i="77" s="1"/>
  <c r="E15" i="77" s="1"/>
  <c r="E16" i="77" s="1"/>
  <c r="E17" i="77" s="1"/>
  <c r="E18" i="77" s="1"/>
  <c r="G3" i="18"/>
  <c r="G3" i="14"/>
  <c r="G3" i="13"/>
  <c r="G3" i="12"/>
  <c r="G3" i="11"/>
  <c r="G3" i="8"/>
  <c r="G3" i="7"/>
  <c r="E8" i="14"/>
  <c r="E19" i="77" l="1"/>
  <c r="E9" i="14"/>
  <c r="E10" i="14" s="1"/>
  <c r="E11" i="14" s="1"/>
  <c r="E12" i="14" s="1"/>
  <c r="E13" i="14" s="1"/>
  <c r="E14" i="14" s="1"/>
  <c r="E15" i="14" s="1"/>
  <c r="E16" i="14" s="1"/>
  <c r="E17" i="14" s="1"/>
  <c r="E18" i="14" s="1"/>
  <c r="G3" i="6" l="1"/>
  <c r="G3" i="4"/>
  <c r="G3" i="3"/>
  <c r="E9" i="4" l="1"/>
  <c r="E10" i="4" s="1"/>
  <c r="E11" i="4" s="1"/>
  <c r="E12" i="4" s="1"/>
  <c r="E13" i="4" s="1"/>
  <c r="E14" i="4" s="1"/>
  <c r="E15" i="4" s="1"/>
  <c r="E16" i="4" s="1"/>
  <c r="E17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9" i="6"/>
  <c r="E10" i="6" s="1"/>
  <c r="E11" i="6" s="1"/>
  <c r="E12" i="6" s="1"/>
  <c r="E13" i="6" s="1"/>
  <c r="E14" i="6" s="1"/>
  <c r="E15" i="6" s="1"/>
  <c r="E9" i="3" l="1"/>
  <c r="E10" i="3" s="1"/>
  <c r="E11" i="3" s="1"/>
  <c r="E12" i="3" s="1"/>
  <c r="E13" i="3" s="1"/>
  <c r="E14" i="3" s="1"/>
  <c r="E15" i="3" l="1"/>
  <c r="E16" i="3" s="1"/>
  <c r="E17" i="3" s="1"/>
  <c r="E18" i="3" s="1"/>
  <c r="E19" i="3" s="1"/>
  <c r="E20" i="3" s="1"/>
  <c r="E21" i="3" s="1"/>
  <c r="E22" i="3" s="1"/>
  <c r="E23" i="3" s="1"/>
  <c r="H9" i="108" l="1"/>
  <c r="D9" i="108" l="1"/>
  <c r="C23" i="108" l="1"/>
  <c r="F10" i="108" l="1"/>
  <c r="H10" i="108" s="1"/>
  <c r="H11" i="108" s="1"/>
  <c r="H12" i="108" s="1"/>
  <c r="H13" i="108" s="1"/>
  <c r="H14" i="108" s="1"/>
  <c r="H15" i="108" s="1"/>
  <c r="D10" i="108"/>
  <c r="D23" i="108" s="1"/>
  <c r="B23" i="108"/>
  <c r="H16" i="108" l="1"/>
  <c r="H17" i="108" s="1"/>
  <c r="H18" i="108" s="1"/>
  <c r="H19" i="108" s="1"/>
</calcChain>
</file>

<file path=xl/sharedStrings.xml><?xml version="1.0" encoding="utf-8"?>
<sst xmlns="http://schemas.openxmlformats.org/spreadsheetml/2006/main" count="3199" uniqueCount="1011">
  <si>
    <t>Number</t>
  </si>
  <si>
    <t>Date</t>
  </si>
  <si>
    <t>Customer</t>
  </si>
  <si>
    <t>GST</t>
  </si>
  <si>
    <t>Koufu</t>
  </si>
  <si>
    <t>Food Junction</t>
  </si>
  <si>
    <t>Paid</t>
  </si>
  <si>
    <t>Discount</t>
  </si>
  <si>
    <t>Send by</t>
  </si>
  <si>
    <t>Sales Amount</t>
  </si>
  <si>
    <t>C</t>
  </si>
  <si>
    <t>-</t>
  </si>
  <si>
    <t>Sales Journal</t>
  </si>
  <si>
    <t>Delivery Location</t>
  </si>
  <si>
    <t>ID</t>
  </si>
  <si>
    <t>Group Billing</t>
  </si>
  <si>
    <t>Delivery Group</t>
  </si>
  <si>
    <t>ID#01</t>
  </si>
  <si>
    <t>Koufu Rasapura Masters                            2, Bayfront Avenue #B2-49A/50A Singapore 018972                              (Dim Dum)</t>
  </si>
  <si>
    <t>H</t>
  </si>
  <si>
    <t>ID#02</t>
  </si>
  <si>
    <t>ID#03</t>
  </si>
  <si>
    <t>ID#04</t>
  </si>
  <si>
    <t>ID#05</t>
  </si>
  <si>
    <t>ID#06</t>
  </si>
  <si>
    <t>ID#07</t>
  </si>
  <si>
    <t>ID#08</t>
  </si>
  <si>
    <t>Individual</t>
  </si>
  <si>
    <t>ID#09</t>
  </si>
  <si>
    <t>ID#10</t>
  </si>
  <si>
    <t>ID#11</t>
  </si>
  <si>
    <t>ID#12</t>
  </si>
  <si>
    <t xml:space="preserve">JNS 111 Food                                               Cuppage Plaza #B1-19/20. Singapore 228796 </t>
  </si>
  <si>
    <t>S111</t>
  </si>
  <si>
    <t>ID#13</t>
  </si>
  <si>
    <t>ID#14</t>
  </si>
  <si>
    <t>JNS 111 Food                                               River Vally Point #01-11 Singapore 248371.</t>
  </si>
  <si>
    <t>ID#15</t>
  </si>
  <si>
    <t>ID#16</t>
  </si>
  <si>
    <t>ID#17</t>
  </si>
  <si>
    <t>ID#18</t>
  </si>
  <si>
    <t>ID#19</t>
  </si>
  <si>
    <t>ID#20</t>
  </si>
  <si>
    <t>S111 Pte Ltd                                             26A, Kallang Place. Singapore 339212</t>
  </si>
  <si>
    <t>ID#21</t>
  </si>
  <si>
    <t>Balestire</t>
  </si>
  <si>
    <t>ID#22</t>
  </si>
  <si>
    <t>ID#23</t>
  </si>
  <si>
    <t>ID#24</t>
  </si>
  <si>
    <t>Dessert Station                                         270 Queen Street #01-41 Albert Centre. Singapore</t>
  </si>
  <si>
    <t>ID#25</t>
  </si>
  <si>
    <t>ID#26</t>
  </si>
  <si>
    <t>H, SM</t>
  </si>
  <si>
    <t>ID#27</t>
  </si>
  <si>
    <t>Dessert First Pte Ltd                                   37, #01-407 Jalan Rummah Tinggi Singapore 150037</t>
  </si>
  <si>
    <t>ID#28</t>
  </si>
  <si>
    <t>H, C</t>
  </si>
  <si>
    <t>ID#29</t>
  </si>
  <si>
    <t>ID#30</t>
  </si>
  <si>
    <t>H,C</t>
  </si>
  <si>
    <t>ID#31</t>
  </si>
  <si>
    <t>ID#32</t>
  </si>
  <si>
    <t>ID#33</t>
  </si>
  <si>
    <t>Combined Stalls                                    Junction 8. 9 Bishan Place                            #04-01. Junction 8 Shopping Centre. Singapore 579837</t>
  </si>
  <si>
    <t>ID#34</t>
  </si>
  <si>
    <t>Rasa</t>
  </si>
  <si>
    <t>ID#35</t>
  </si>
  <si>
    <t>SM</t>
  </si>
  <si>
    <t>ID#36</t>
  </si>
  <si>
    <t>ID#37</t>
  </si>
  <si>
    <t>ID#38</t>
  </si>
  <si>
    <t>ID#39</t>
  </si>
  <si>
    <t>ID#40</t>
  </si>
  <si>
    <t>ID#41</t>
  </si>
  <si>
    <t>ID#42</t>
  </si>
  <si>
    <t>ID#43</t>
  </si>
  <si>
    <t>ID#44</t>
  </si>
  <si>
    <t>ID#45</t>
  </si>
  <si>
    <t>ID#46</t>
  </si>
  <si>
    <t>ID#47</t>
  </si>
  <si>
    <t>ID#48</t>
  </si>
  <si>
    <t>ID#49</t>
  </si>
  <si>
    <t>ID#50</t>
  </si>
  <si>
    <t>ID#51</t>
  </si>
  <si>
    <t>ID#52</t>
  </si>
  <si>
    <t>ID#53</t>
  </si>
  <si>
    <t>SM, H,C</t>
  </si>
  <si>
    <t>ID#54</t>
  </si>
  <si>
    <t>ID#55</t>
  </si>
  <si>
    <t>ID#56</t>
  </si>
  <si>
    <t>ID#57</t>
  </si>
  <si>
    <t>ID#58</t>
  </si>
  <si>
    <t>ID#59</t>
  </si>
  <si>
    <t>Tan Soon Mui Food Industries                       8, Woodlands Terrace. Singapore 738433.</t>
  </si>
  <si>
    <t>ID#60</t>
  </si>
  <si>
    <t>ID#61</t>
  </si>
  <si>
    <t>ID#62</t>
  </si>
  <si>
    <t>ID#63</t>
  </si>
  <si>
    <t>ID#64</t>
  </si>
  <si>
    <t>ID#65</t>
  </si>
  <si>
    <t>ID#66</t>
  </si>
  <si>
    <t>ID#67</t>
  </si>
  <si>
    <t>ID#68</t>
  </si>
  <si>
    <t>梅林                                                             Block 425, #06-409 Tampines Street 41, Singapore 520425</t>
  </si>
  <si>
    <t>ID#69</t>
  </si>
  <si>
    <t>滨海甜品                                                      Blk 248, Simei St 5. Singapore 520120</t>
  </si>
  <si>
    <t>ID#70</t>
  </si>
  <si>
    <t>ID#71</t>
  </si>
  <si>
    <t>ID#72</t>
  </si>
  <si>
    <t>S111 Beverage Pte Ltd                            No 61, Tai Seng Ave. Singapore 534167</t>
  </si>
  <si>
    <t>ID#73</t>
  </si>
  <si>
    <t>ID#74</t>
  </si>
  <si>
    <t>ID#75</t>
  </si>
  <si>
    <t>ID#76</t>
  </si>
  <si>
    <t>ID#77</t>
  </si>
  <si>
    <t>ID#78</t>
  </si>
  <si>
    <t>ID#79</t>
  </si>
  <si>
    <t>ID#80</t>
  </si>
  <si>
    <t>ID#81</t>
  </si>
  <si>
    <t>WaterWay Point                                            83 Punggol Central #02-20/21 Singapore 828761                               (Dessert)</t>
  </si>
  <si>
    <t>ID#82</t>
  </si>
  <si>
    <t>ID#83</t>
  </si>
  <si>
    <t>ID#84</t>
  </si>
  <si>
    <t>ID#85</t>
  </si>
  <si>
    <t>ID#86</t>
  </si>
  <si>
    <t>ID#87</t>
  </si>
  <si>
    <t>Dessert Delight                                          Blk 162, Tampines Street #05-239 Singapore 521162</t>
  </si>
  <si>
    <t>ID#88</t>
  </si>
  <si>
    <t>ID#89</t>
  </si>
  <si>
    <t>ID#90</t>
  </si>
  <si>
    <t>ID#91</t>
  </si>
  <si>
    <t>ID#92</t>
  </si>
  <si>
    <t>ID#93</t>
  </si>
  <si>
    <t>ID#94</t>
  </si>
  <si>
    <t>S. MARCO FOOD TRADING PTE LTD            39, Woodlands Close #05-27/28/29 Singapore 737856</t>
  </si>
  <si>
    <t>ID#95</t>
  </si>
  <si>
    <t>ID#96</t>
  </si>
  <si>
    <t>ID#97</t>
  </si>
  <si>
    <t>WID#01</t>
  </si>
  <si>
    <t>WID#02</t>
  </si>
  <si>
    <t>Mon, Wed</t>
  </si>
  <si>
    <t>C,H</t>
  </si>
  <si>
    <t>WID#03</t>
  </si>
  <si>
    <t>WID#04</t>
  </si>
  <si>
    <t>WID#05</t>
  </si>
  <si>
    <t>Sat</t>
  </si>
  <si>
    <t>WID#06</t>
  </si>
  <si>
    <t>好运                                                        Blk 15, Woodlands Loop, #03-24 Singapore 738322</t>
  </si>
  <si>
    <t>WID#07</t>
  </si>
  <si>
    <t>WID#08</t>
  </si>
  <si>
    <t>WID#09</t>
  </si>
  <si>
    <t>Mon, Wed, Fri</t>
  </si>
  <si>
    <t>WID#10</t>
  </si>
  <si>
    <t>WID#11</t>
  </si>
  <si>
    <t>WID#12</t>
  </si>
  <si>
    <t>Mon , Wed</t>
  </si>
  <si>
    <t>WID#13</t>
  </si>
  <si>
    <t>WID#14</t>
  </si>
  <si>
    <t>友谊                                                         Blk 409, Ang Mo Kio Ave 10.   #01-09 Singapore 560409</t>
  </si>
  <si>
    <t>Mon, Thu</t>
  </si>
  <si>
    <t>WID#15</t>
  </si>
  <si>
    <t>谢必安新甜 品                                      Blk 828, Tampines Street 81 #01-254 Singapore 520828</t>
  </si>
  <si>
    <t>Tue, Fri</t>
  </si>
  <si>
    <t>WID#16</t>
  </si>
  <si>
    <t>Varie Tea                                                 Potong Pasir Ave 1, Blk 146  01-137  Singapore 350146</t>
  </si>
  <si>
    <t>Wed, Fri</t>
  </si>
  <si>
    <t>WID#17</t>
  </si>
  <si>
    <t>WID#18</t>
  </si>
  <si>
    <t>Mon</t>
  </si>
  <si>
    <t>WID#19</t>
  </si>
  <si>
    <t>WID#20</t>
  </si>
  <si>
    <t>Granny 面煎糕                                      Blk. 630 Bedok Reservoir Road #01-30 Singapore 470630</t>
  </si>
  <si>
    <t>WID#21</t>
  </si>
  <si>
    <t>WID#22</t>
  </si>
  <si>
    <t>WID#23</t>
  </si>
  <si>
    <t>WID#24</t>
  </si>
  <si>
    <t>WID#25</t>
  </si>
  <si>
    <t>Uncle Jim @Fresh Fruit                          Blk 110, Pasir Ris Central Hawker Centre  #01-17 Singapore 519641</t>
  </si>
  <si>
    <t>WID#26</t>
  </si>
  <si>
    <t>WID#27</t>
  </si>
  <si>
    <t>WID#28</t>
  </si>
  <si>
    <t>WID#29</t>
  </si>
  <si>
    <t>Only You Dessert                                   Hong Lim Market &amp; Food Centre Blk 531 Upper Cross Street   #02-44  Singapore 051531</t>
  </si>
  <si>
    <t>WID#30</t>
  </si>
  <si>
    <t>AVO                                                             International Plaza, 10 Anson Road  #01-55 Singapore 079903</t>
  </si>
  <si>
    <t>WID#31</t>
  </si>
  <si>
    <t>WID#32</t>
  </si>
  <si>
    <t>WID#33</t>
  </si>
  <si>
    <t>WID#34</t>
  </si>
  <si>
    <t>WID#35</t>
  </si>
  <si>
    <t>WID#36</t>
  </si>
  <si>
    <t>U Cool                                                      Bendemeer Road  Blk 44,                      #01-1468 Singapore 330044</t>
  </si>
  <si>
    <t>WID#37</t>
  </si>
  <si>
    <t>WID#38</t>
  </si>
  <si>
    <t>WID#39</t>
  </si>
  <si>
    <t>WID#40</t>
  </si>
  <si>
    <t>WID#41</t>
  </si>
  <si>
    <t>WID#42</t>
  </si>
  <si>
    <t>Hock Lian Food Center P L                  Blk 2  Joo Chiat Complex,   Joo Chiat Road  #01-1127 Singpaore Singapore 420002</t>
  </si>
  <si>
    <t>WID#43</t>
  </si>
  <si>
    <t>WID#44</t>
  </si>
  <si>
    <t>WID#46</t>
  </si>
  <si>
    <t>WID#47</t>
  </si>
  <si>
    <t>WID#48</t>
  </si>
  <si>
    <t>C, SM, H</t>
  </si>
  <si>
    <t>WID#49</t>
  </si>
  <si>
    <t>SM,H</t>
  </si>
  <si>
    <t>WID#50</t>
  </si>
  <si>
    <t>WID#51</t>
  </si>
  <si>
    <t>WID#52</t>
  </si>
  <si>
    <t>WID#53</t>
  </si>
  <si>
    <t>WID#54</t>
  </si>
  <si>
    <t>德利                                                          Blk 159 Mei Chin Road #02-28   Singapore 140159</t>
  </si>
  <si>
    <t>WID#55</t>
  </si>
  <si>
    <t>豆花水                                                     Blk 159 Mei Chin Road #02-30 Singapore 140159</t>
  </si>
  <si>
    <t>WID#56</t>
  </si>
  <si>
    <t>美 雅咖啡室 （水  ）                           Blk 159 Mei Chin Road  #02-37  Singapore 140159</t>
  </si>
  <si>
    <t>WID#57</t>
  </si>
  <si>
    <t>WID#58</t>
  </si>
  <si>
    <t>福记                                                          Blk254  Jurong East Street 24         #01-05  Singapore 600254</t>
  </si>
  <si>
    <t>WID#59</t>
  </si>
  <si>
    <t>信丰                                                        Blk.17, Woodlands Link.                          #01-70  Singapore 738727</t>
  </si>
  <si>
    <t>WID#60</t>
  </si>
  <si>
    <t>WID#61</t>
  </si>
  <si>
    <t>ABC  兴兴                                                    Blk 6, Jalan Bukit Merah. #01-101 Singapore 150006</t>
  </si>
  <si>
    <t>WID#62</t>
  </si>
  <si>
    <t>WID#63</t>
  </si>
  <si>
    <t>WID#64</t>
  </si>
  <si>
    <t>Good New F&amp;B                                        60, Barker Road. Singapore 309919</t>
  </si>
  <si>
    <t>SM, H</t>
  </si>
  <si>
    <t>WID#65</t>
  </si>
  <si>
    <t>WID#67</t>
  </si>
  <si>
    <t>WID#68</t>
  </si>
  <si>
    <t>WID#69</t>
  </si>
  <si>
    <t>WID#70</t>
  </si>
  <si>
    <t>WID#71</t>
  </si>
  <si>
    <t>WID#74</t>
  </si>
  <si>
    <t>WID#75</t>
  </si>
  <si>
    <t>WID#76</t>
  </si>
  <si>
    <t>WID#77</t>
  </si>
  <si>
    <t>??</t>
  </si>
  <si>
    <t>WID#78</t>
  </si>
  <si>
    <t>WID#79</t>
  </si>
  <si>
    <t>WID#80</t>
  </si>
  <si>
    <t>C.H</t>
  </si>
  <si>
    <t>WID#81</t>
  </si>
  <si>
    <t>WID#82</t>
  </si>
  <si>
    <t>WID#83</t>
  </si>
  <si>
    <t>WID#84</t>
  </si>
  <si>
    <t>WID#85</t>
  </si>
  <si>
    <t>高原                                                           Blk 226, Ang Mo Kio Street 22   #01-14  Singapore 560226</t>
  </si>
  <si>
    <t>WID#86</t>
  </si>
  <si>
    <t>WID#87</t>
  </si>
  <si>
    <t>WID#88</t>
  </si>
  <si>
    <t>WID#89</t>
  </si>
  <si>
    <t>WID#90</t>
  </si>
  <si>
    <t>WID#91</t>
  </si>
  <si>
    <t>WID#92</t>
  </si>
  <si>
    <t>WID#93</t>
  </si>
  <si>
    <t>WID#94</t>
  </si>
  <si>
    <t>WID#95</t>
  </si>
  <si>
    <t>WID#96</t>
  </si>
  <si>
    <t>WID#97</t>
  </si>
  <si>
    <t>WID#98</t>
  </si>
  <si>
    <t>新兴甜品                                                     Blk 159 Mei Chin Road  #02-25  Singapore 140159</t>
  </si>
  <si>
    <t>WID#99</t>
  </si>
  <si>
    <t>WID#100</t>
  </si>
  <si>
    <t>WID#101</t>
  </si>
  <si>
    <t>WID#102</t>
  </si>
  <si>
    <t>WID#103</t>
  </si>
  <si>
    <t>ID#</t>
  </si>
  <si>
    <t>STATEMENT OF ACCOUNT</t>
  </si>
  <si>
    <t>DATE</t>
  </si>
  <si>
    <t>INVOICE</t>
  </si>
  <si>
    <t>AMOUNT</t>
  </si>
  <si>
    <t>PAYMENT</t>
  </si>
  <si>
    <t>BALANCE</t>
  </si>
  <si>
    <t>Blk 4012, Ang Mo Kio Ave 10</t>
  </si>
  <si>
    <t>#01-05 TechPlace 1, Singapore 569628</t>
  </si>
  <si>
    <t>30, Seng Poh Road #01-25</t>
  </si>
  <si>
    <t xml:space="preserve">Tiong Bahru Market </t>
  </si>
  <si>
    <t>Singapore 168898</t>
  </si>
  <si>
    <t>甜  甜</t>
  </si>
  <si>
    <t>Singapore 738452</t>
  </si>
  <si>
    <t>32, Woodlands Terrace</t>
  </si>
  <si>
    <t>Tel: 65556992</t>
  </si>
  <si>
    <t>Balance</t>
  </si>
  <si>
    <t>Cash</t>
  </si>
  <si>
    <t>Dessert  Station</t>
  </si>
  <si>
    <t>Block 26, Chai Chee Road</t>
  </si>
  <si>
    <t>#11-417 Singapore 460026</t>
  </si>
  <si>
    <t>HP: 81060599</t>
  </si>
  <si>
    <t>Blk 753 Choa Chu Kang Ave 1</t>
  </si>
  <si>
    <t>#02-213 Singapore</t>
  </si>
  <si>
    <t>New Trends</t>
  </si>
  <si>
    <t>Zhu Fang Ruo</t>
  </si>
  <si>
    <t xml:space="preserve">11 Canberra Road </t>
  </si>
  <si>
    <t>#01-05 Singapore 759775</t>
  </si>
  <si>
    <t>Balestier Market Pte Ltd</t>
  </si>
  <si>
    <t>Tel: 64874646</t>
  </si>
  <si>
    <t>email: szecai.lee@ktcgroup.com.sg</t>
  </si>
  <si>
    <t>梅林</t>
  </si>
  <si>
    <t>Changi Village Hawker Centre</t>
  </si>
  <si>
    <t xml:space="preserve"> #01-57 Singapore  500002</t>
  </si>
  <si>
    <t>Blk 248, Simei Street 5,</t>
  </si>
  <si>
    <t>Singapore 520120</t>
  </si>
  <si>
    <t>Blk 15, Woodlands Loop</t>
  </si>
  <si>
    <t>#01-28 Singapore 738322.</t>
  </si>
  <si>
    <t>Tong Shui Desserts</t>
  </si>
  <si>
    <t>101, Upper Cross Street #02-49</t>
  </si>
  <si>
    <t>People's Park Centre. Singapore 058357</t>
  </si>
  <si>
    <t>ID#99</t>
  </si>
  <si>
    <t>WID#104</t>
  </si>
  <si>
    <t>Location</t>
  </si>
  <si>
    <t>Spectrum Food Centre Pte Ltd</t>
  </si>
  <si>
    <t>21, Woodlands Close</t>
  </si>
  <si>
    <t>#04-27  Singapore 737854</t>
  </si>
  <si>
    <t>email: s111group.sg@gmail.com</t>
  </si>
  <si>
    <t>滨海甜品</t>
  </si>
  <si>
    <t>Term: 30 days</t>
  </si>
  <si>
    <t>Amount</t>
  </si>
  <si>
    <t xml:space="preserve">樟宜村甜品屋                  </t>
  </si>
  <si>
    <t xml:space="preserve">樟宜村甜品屋           </t>
  </si>
  <si>
    <t xml:space="preserve">Changi Village Hawker Centre </t>
  </si>
  <si>
    <t>2 Changi Village Road #01-08</t>
  </si>
  <si>
    <t>Singapore 500002</t>
  </si>
  <si>
    <t>30 Seng Poh Road #02-75</t>
  </si>
  <si>
    <t xml:space="preserve">凉凉   </t>
  </si>
  <si>
    <t>8, Woodland Terrace</t>
  </si>
  <si>
    <t>Singapore 738433</t>
  </si>
  <si>
    <t>Tan Soon Mui Food Industries</t>
  </si>
  <si>
    <t>WID#105</t>
  </si>
  <si>
    <t>ID#101</t>
  </si>
  <si>
    <t>ID#102</t>
  </si>
  <si>
    <t>HAO KOU WEI PTE LTD                          16A Sungei Kadut Way                    Singapore 728794</t>
  </si>
  <si>
    <t>ID#100</t>
  </si>
  <si>
    <t>HAO KOU WEI PTE LTD                          Blk 272 Bakit Batok #01-56            Singapore</t>
  </si>
  <si>
    <t>Combined Stall                                      Bugis Stall #16. 200 Victoria Street     #03-30. Bugis Junction. Singapore 188021</t>
  </si>
  <si>
    <t>Payment Mode</t>
  </si>
  <si>
    <t>SOA</t>
  </si>
  <si>
    <t>Cash/M</t>
  </si>
  <si>
    <t>Chequ/W</t>
  </si>
  <si>
    <t>Chequ/Trip</t>
  </si>
  <si>
    <t>Cash/W</t>
  </si>
  <si>
    <t>Transfer/M</t>
  </si>
  <si>
    <t>Chequ/M</t>
  </si>
  <si>
    <t>Transfer/W</t>
  </si>
  <si>
    <t>Transfer/15 days</t>
  </si>
  <si>
    <t>* Cash</t>
  </si>
  <si>
    <t>Cash/SC</t>
  </si>
  <si>
    <t>Transfer/trip</t>
  </si>
  <si>
    <t>** Cash/Transfer</t>
  </si>
  <si>
    <t>**Cash</t>
  </si>
  <si>
    <t>ID#105</t>
  </si>
  <si>
    <t>ID#103</t>
  </si>
  <si>
    <t>龙马                                                             270 Queen Street #03-50 Albert Centre. Singapore</t>
  </si>
  <si>
    <t>ID#106</t>
  </si>
  <si>
    <t>福利鲜果                                                   Blk 163  Bukit Merah Central                    #02-12 Singapore 150163</t>
  </si>
  <si>
    <t>Tel: 9796999</t>
  </si>
  <si>
    <t xml:space="preserve">Koufu - WoodGrove                                30, Woodlands Ave 1 #01-11 Singapore 739065     (Drink)                               </t>
  </si>
  <si>
    <t xml:space="preserve">Koufu - WoodGrove                                30, Woodlands Ave 1 #01-11 Singapore 739065     (Dim Sum)                               </t>
  </si>
  <si>
    <t>Asia Dessert Marketing                                       Blk 3020, Ubi Avenue 2 #02-125 Singapore 408896</t>
  </si>
  <si>
    <t>ID#104</t>
  </si>
  <si>
    <t>TEL: 96254282                                        Blk 724 Ang Mo Kio Central 2 Food Centre   #01-07 Singapore 560724</t>
  </si>
  <si>
    <t>天凉                                                             Block 120, Bukit Merah Lane 1                        #01-41 Singapore 150120</t>
  </si>
  <si>
    <t>TEL:96834808                                         Blk 285, Yishun #01-08 Singapore</t>
  </si>
  <si>
    <t>Hougang 118                                          Hougang Ave 1, Blk.118.                    #01-1190, Singapore 530118.</t>
  </si>
  <si>
    <t>TEL: 83824983                                          Blk 399, Taman Jurong  Shopping Centre. #01-16 Singapore 610399</t>
  </si>
  <si>
    <t>TEL:97536053                                          10, Tuas Ave 3 Singapore 639409</t>
  </si>
  <si>
    <t>TEL: 91858264                                       Blk 883 , Woodlands North Plaza. Woodlands Street 82.  #01-492 Singapore 730883</t>
  </si>
  <si>
    <t>COOL ECHO                                               Blk 123, Bedok North #01-150  Singapore</t>
  </si>
  <si>
    <t>WID#107</t>
  </si>
  <si>
    <t>WID#108</t>
  </si>
  <si>
    <t>白丽美容插花学院                                   Blk 635, Ang Mo Kio #01-5113 Singapore</t>
  </si>
  <si>
    <t>MFC FOOD &amp; PRESS PTE LTD</t>
  </si>
  <si>
    <t>T/T</t>
  </si>
  <si>
    <t>FJ</t>
  </si>
  <si>
    <t>ID#109</t>
  </si>
  <si>
    <t>ID#110</t>
  </si>
  <si>
    <t>ID#111</t>
  </si>
  <si>
    <t>ID#113</t>
  </si>
  <si>
    <t>ID#112</t>
  </si>
  <si>
    <t>ID#114</t>
  </si>
  <si>
    <t>Total monthly sales</t>
  </si>
  <si>
    <t>ID#107</t>
  </si>
  <si>
    <t xml:space="preserve">Specturm Food Centre Pte Ltd               134, Tagore Lane Sindo Industrial Estate Singapore 787557           </t>
  </si>
  <si>
    <t>ID#108</t>
  </si>
  <si>
    <t>青草园　　　　　　　　　　       Blk 120, Bukit Merah Lane 1               #01-73 Singapore 150120</t>
  </si>
  <si>
    <t>Tel: 90087698                                         690 Upper changi Road East #B3-02. Upper Changi MRT Station Singapore 485990</t>
  </si>
  <si>
    <t>福山满                                                101, Upper Cross Street #B1. People's Park Centre Singapore 058357</t>
  </si>
  <si>
    <t>好口味                                               Blk 272 Bakit Batok East Ave 4                 Singapore 650272.</t>
  </si>
  <si>
    <t xml:space="preserve">Tel: 90294611                                   Block 417  Yishun Avenue 11. Singapore                                                       </t>
  </si>
  <si>
    <t>ID#115</t>
  </si>
  <si>
    <t>ID#118</t>
  </si>
  <si>
    <t>Sales Summary</t>
  </si>
  <si>
    <t>Month</t>
  </si>
  <si>
    <t>Debtors</t>
  </si>
  <si>
    <t>好运</t>
  </si>
  <si>
    <t>Blk 15, Woodland Loop</t>
  </si>
  <si>
    <t>#03-24 Singapore 738322</t>
  </si>
  <si>
    <t>ID#122</t>
  </si>
  <si>
    <t>ID#119</t>
  </si>
  <si>
    <t>ID#121</t>
  </si>
  <si>
    <t>ID#125</t>
  </si>
  <si>
    <t>ID#124</t>
  </si>
  <si>
    <t>ID#126</t>
  </si>
  <si>
    <t>ID#127</t>
  </si>
  <si>
    <t>ID#129</t>
  </si>
  <si>
    <t>30, Seng Poh Road #02-15</t>
  </si>
  <si>
    <t>WID#113</t>
  </si>
  <si>
    <t>WID#114</t>
  </si>
  <si>
    <t>ID#132</t>
  </si>
  <si>
    <t>WID#115</t>
  </si>
  <si>
    <t>ID#133</t>
  </si>
  <si>
    <t>ID#134</t>
  </si>
  <si>
    <t>id#116</t>
  </si>
  <si>
    <t>ID#117</t>
  </si>
  <si>
    <t xml:space="preserve">Whampoa Soya Bean                            Blk 221B Boon Lay Hawker Centre. #01-133 </t>
  </si>
  <si>
    <t>HOLLYWOOD                                             Blk 221B Boon Lay Hawker Centre. #01-130</t>
  </si>
  <si>
    <t>Id#120</t>
  </si>
  <si>
    <t>ID#123</t>
  </si>
  <si>
    <t>Fine Food @the south Spine                    50, Nanyang Avenue South Spine Food Court Canteen B, Singapore 639798</t>
  </si>
  <si>
    <t>HENG HENG FOOD SINGAPORE                                                           Turf Club. 1 Turf Club Avenue Singapore Racecourse Singapore 738078</t>
  </si>
  <si>
    <t>BB Tea House                                          Block 640, Yishun #01-200 Singapore</t>
  </si>
  <si>
    <t xml:space="preserve">Koufu - WoodGrove                                30, Woodlands Ave 1 #01-11 Singapore 739065     (DESSERT COUNTER)                               </t>
  </si>
  <si>
    <t>ID#128</t>
  </si>
  <si>
    <t>TEL: 91548191                                                                                          462 Crawford Lane #01-61 Singapore 190462</t>
  </si>
  <si>
    <t>ID#130</t>
  </si>
  <si>
    <t>Happy Hawkers Kopitiam                    622D Punggol Central,                      Singapore 824622.                                   Tim Sum Counter</t>
  </si>
  <si>
    <t>ID#131</t>
  </si>
  <si>
    <t>Happy Hawkers Kopitiam                   622D Punggol Central,                       Singapore 824622.                                  Drink Counter</t>
  </si>
  <si>
    <t>WaterWay Point                                            83 Punggol Central #02-20/21 Singapore 828761                               (DRINK STALL)</t>
  </si>
  <si>
    <t xml:space="preserve">FORK &amp; SPOON - Dessert                          470, Lorong 6 Toa Payoh #02-70 Singapore 310470.                                            </t>
  </si>
  <si>
    <t>WID#109</t>
  </si>
  <si>
    <t>WID#110</t>
  </si>
  <si>
    <t>WID#112</t>
  </si>
  <si>
    <t>NGAI FONG FOODSTUFF TRADING                 Blk 15, Woodlands Loop #01-51 Singapore 738322</t>
  </si>
  <si>
    <t>Granny's Pancake 面煎糕                     Hong Lim Market &amp; Food Centre. Blk 531 Upper Cross Street   #02-68 Singapore 051531</t>
  </si>
  <si>
    <t>ID#136</t>
  </si>
  <si>
    <t>ID#137</t>
  </si>
  <si>
    <t>WID#116</t>
  </si>
  <si>
    <t>ID#135</t>
  </si>
  <si>
    <t>Sales Turnover</t>
  </si>
  <si>
    <t>Cheque</t>
  </si>
  <si>
    <t>Total</t>
  </si>
  <si>
    <t>Balance b/f</t>
  </si>
  <si>
    <t>KINES, 11 Tanjong Katong Road</t>
  </si>
  <si>
    <t>#B1-K7 Kinex Singapore 437157</t>
  </si>
  <si>
    <t>id#33</t>
  </si>
  <si>
    <t>ID#140</t>
  </si>
  <si>
    <t>ID#141</t>
  </si>
  <si>
    <t>ID#139</t>
  </si>
  <si>
    <t>ID#144</t>
  </si>
  <si>
    <t>WID#119</t>
  </si>
  <si>
    <t>ID#138</t>
  </si>
  <si>
    <t>Weekly Totoal</t>
  </si>
  <si>
    <t>Weekly Total</t>
  </si>
  <si>
    <t>ID#142</t>
  </si>
  <si>
    <t>ID#143</t>
  </si>
  <si>
    <t>WID#118</t>
  </si>
  <si>
    <t>WID#120</t>
  </si>
  <si>
    <t>DATED</t>
  </si>
  <si>
    <t>Fine Food@the south spine</t>
  </si>
  <si>
    <t xml:space="preserve">50 Nanyang Avenue South Spine </t>
  </si>
  <si>
    <t>Food Court Canteen B</t>
  </si>
  <si>
    <t>Singapore 639798</t>
  </si>
  <si>
    <t>ID#146</t>
  </si>
  <si>
    <t>ID#145</t>
  </si>
  <si>
    <t>KOPITIAM INVESTMENT PTE LTD</t>
  </si>
  <si>
    <t>WID#123</t>
  </si>
  <si>
    <t>ID#148</t>
  </si>
  <si>
    <t>ID#149</t>
  </si>
  <si>
    <t>珍姐                                                           Blk 628 Ang Mo Kio Ave 4,                    #01-66 Singapore 560628</t>
  </si>
  <si>
    <t>TEL: 93697823                                         Blk 453  Ang Mo Kio Ave 10              #01-35 Singapore 560453</t>
  </si>
  <si>
    <t>麵包店                                                    Block 548, Woodlands Dr 44 #01-26 Singapore 730548</t>
  </si>
  <si>
    <t>Top Bean                                                   Hougang Central Bus Interchange/Beside Blk 850          #01-07 Singapore 530850</t>
  </si>
  <si>
    <t>My Daily Juice                                            The Sail, 2 Marina Boulevard           #B1-08A Singapore 018987</t>
  </si>
  <si>
    <t>利发                                                           Blk.210  Toa Payoh Lorong 8                              #01-80 Singapore 310210</t>
  </si>
  <si>
    <t>Richton Café Pte Ltd                            Blk 476A Pasis Ris Drive 6,                                    #01-600. Singapore 510476</t>
  </si>
  <si>
    <t>CMPB                                                              3 Depot Road Singapore 109680</t>
  </si>
  <si>
    <t>Ke Lao Hello Dessert                               Blk. 448 Clementi Ave 3   #01-29 Singapore 120448</t>
  </si>
  <si>
    <t>MFC  Food &amp; Press Pte Ltd                            Bukit Timah Plaze. 1, Jalan Anak Bukit #B1-47  Singpaore  588996</t>
  </si>
  <si>
    <t>Anglo-Chinese School                                            121, Dover Road. Singapore 139656</t>
  </si>
  <si>
    <t>AAA                                                          Blk.15  Woodlands Loop #04-55 Singapore 738322</t>
  </si>
  <si>
    <t>顺发冷热清汤                                        Blk 190B Rivervale Drive                    #08-960 Singapore 542190</t>
  </si>
  <si>
    <t>Dessert House                                       Taman Jurong Market &amp; Food Centre. Blk. 3  Yung Sheng Road  #03-158 Singapore 618499</t>
  </si>
  <si>
    <t>WID#122</t>
  </si>
  <si>
    <t xml:space="preserve">Koufu - (Drink)                                             6, Raffles Boulevard #04-101/102 Marina Square Singapore 039594                 </t>
  </si>
  <si>
    <t xml:space="preserve">Koufu - (Dessert)                                         6, Raffles Boulevard #04-101/102 Marina Square Singapore 039594              </t>
  </si>
  <si>
    <t xml:space="preserve">Koufu - Dim Sum                                     10, Sinaran Drive #04-14 to 19,56 to 73. Novena Square 2 Singapore 307506                                             </t>
  </si>
  <si>
    <t xml:space="preserve">Koufu - Drink                                           10, Sinaran Drive #04-14 to 19,56 to 73. Novena Square 2  Singapore 307506                                       </t>
  </si>
  <si>
    <t>甜甜                                                            Blk 28  Jalan Klinik  #09-43 Singapore  160028</t>
  </si>
  <si>
    <t>Tea Tree Café Pte Ltd                               Block 4012, Ang Mo Kio Ave 10         #01-05 TechPlace 1 Singapore 569628</t>
  </si>
  <si>
    <t xml:space="preserve">Koufu - (Dim sum)                                 180, Ang Mo Kio Ave 8. Block A unit 235 Nanyang Polythenic Singapore 569830                                    </t>
  </si>
  <si>
    <t xml:space="preserve">Koufu - (Dessert)                                     180, Ang Mo Kio Ave 8. Block A unit 235 Nanyang Polythenic Singapore 569830                                      </t>
  </si>
  <si>
    <t>Fusionoplis one.                                           1 Fusionopolis Way Basement 2 #B2-02 Singapore 138632                                   (Fruit)</t>
  </si>
  <si>
    <t>Koufu - Fruit                                             370 Alexandra Road #01-20/21 Anchor Point Shopping Ctr Singapore 159953                      (Fruit)</t>
  </si>
  <si>
    <t xml:space="preserve">Koufu - Dessert                                        370 Alexandra Road #01-20/21 Anchor Point Shopping Ctr Singapore 159953                      </t>
  </si>
  <si>
    <t xml:space="preserve">Koufu - Fruit                                            535 Clementi Road Block 51, Level 2 Ngee Ann Polythenic NIC Singapore 599489                    </t>
  </si>
  <si>
    <t xml:space="preserve">Koufu - Dim Sum                                    535 Clementi Road Block 51, Level 2 Ngee Ann Polythenic NIC Singapore 599489                    </t>
  </si>
  <si>
    <t xml:space="preserve">Koufu - Dessert                                      535 Clementi Road Block 51, Level 2 Ngee Ann Polythenic NIC Singapore 599489                  </t>
  </si>
  <si>
    <t>1983 - A TASTE OF NANYANG                         9, WOODLANDS AVENUE 9.                       SOUTH FOOD COURT LEVER 2                SINGAPORE 738964</t>
  </si>
  <si>
    <t xml:space="preserve">Koufu - Dessert                                        632, Bukit Batok Central #01-132 Singapore 650632                                                </t>
  </si>
  <si>
    <t xml:space="preserve">Koufu - Fruit                                                  Block 768 Woodlands Ave 6                 #01-30/31 Singapore 730768                        </t>
  </si>
  <si>
    <t xml:space="preserve">Koufu - Dim Sum                                           Block 768 Woodlands Ave 6                 #01-30/31 Singapore 730768                          </t>
  </si>
  <si>
    <t>Xi Yue Yuan Pte Ltd                                  Pionner Central, 1 Soon Lee Street #01-32 Singapore 627605</t>
  </si>
  <si>
    <t xml:space="preserve">Zhu Fang Ruo                                                11 Canberra Road #01-05. Singapore 759775.              </t>
  </si>
  <si>
    <t>Dessert Station                                        52 Hougang St 11.                         CENTRAL VIEW TOWER 2               #13-07. Singapore 538750</t>
  </si>
  <si>
    <t xml:space="preserve">Koufu - Drink                                         Sengkang General Community Hospital. 1 Anchorvale Street #01-21 S'pore 544835                                                                     </t>
  </si>
  <si>
    <t xml:space="preserve">Koufu - Dessert                                    Sengkang General Community Hospital. 1 Anchorvale Street #01-21 S'pore 544835                                                                   </t>
  </si>
  <si>
    <t xml:space="preserve">Koufu - Dim Sum                                   Sengkang General Community Hospital. 1 Anchorvale Street #01-21 S'pore 544835                                                           </t>
  </si>
  <si>
    <t xml:space="preserve">Koufu - Drink                                            Block 747 Yishun 72. #01-108 Singapore 760747                                                            </t>
  </si>
  <si>
    <t xml:space="preserve">Koufu - Dim Sum                                    Block 747 Yishun 72. #01-108 Singapore 760747                                                          </t>
  </si>
  <si>
    <t xml:space="preserve">ECREATIVE CATERING PTE LTD             Blk 15, Woodlands Loop                      #04-33   Singapore 738322                                    </t>
  </si>
  <si>
    <t>Block 15, Woodlands Loop                #04-36. Singapore 738322.</t>
  </si>
  <si>
    <t xml:space="preserve">KOPITIAM INVESTMENT PTE LTD                      Block 15, Woodlands Loop.                #01-28, Singapore   738322.           </t>
  </si>
  <si>
    <t>Soon Soon Soon Wenton Noodles                           1 Pasir Ris Down Town East                      EHUB #02-109  Singapore 519599</t>
  </si>
  <si>
    <t>K&amp;B                                                                  Blk 15, Woodland Loop.                           #03-10 Singapore 738322</t>
  </si>
  <si>
    <t>Soon Soon Soon Food Holding                 652 Geylang Lorong 40. Singapore</t>
  </si>
  <si>
    <t>Koufu -喜多福                                                 Blk 267 Compassvale Link                           #01-02 Singapore 540267</t>
  </si>
  <si>
    <t>好口味                                               Blk 272 Bakit Batok East Ave 4                 Singapore 650271.</t>
  </si>
  <si>
    <t>777 Jurong Gateway                                 50 Jurong Gatway Road.            #05-02 Singapore                           (Dessert Counter)</t>
  </si>
  <si>
    <t>TEL: 83093665                                                                                            Blk 642, Bukit Batok Central #01-54/56 Singapore 650642.</t>
  </si>
  <si>
    <t>KSY TEL: 94313399                                                         #01-173 Pasir Panjang Wholesale Centre, Singapore 110023</t>
  </si>
  <si>
    <t>Zhonghua Cafe 92998953                                 51 Upper Bukit Timah MARKET #02-124 S588215</t>
  </si>
  <si>
    <t>Café 107 Pte Ltd                                                                             107 Serangoon North Ave 1, #01-671 Singapore 550107.</t>
  </si>
  <si>
    <t>ID#147</t>
  </si>
  <si>
    <t>Soon Soon Soon Food Holding                 119 Lavender Street, Singapore 338731</t>
  </si>
  <si>
    <t>Circle In The Box                                                                            183 Jalan Pelikat, The Promonade        B1-28. Singapore 537643</t>
  </si>
  <si>
    <t>Term</t>
  </si>
  <si>
    <t>WID#125</t>
  </si>
  <si>
    <t>ID#151</t>
  </si>
  <si>
    <t>Date: 31-03-2021</t>
  </si>
  <si>
    <t>ID#152</t>
  </si>
  <si>
    <t>ID#150</t>
  </si>
  <si>
    <t>ID#153</t>
  </si>
  <si>
    <t>ID#154</t>
  </si>
  <si>
    <t>ID#156</t>
  </si>
  <si>
    <t>Combined Stalls                                          No 1 Harbourfont Centre, Maritime Centre #03-01/04 Singapore 099253</t>
  </si>
  <si>
    <t>DRINK &amp; DESSERT STALL                                                     Nex 23 Serangoon Central                                   #04-16. Nex Shopping Mall. Singapore 556083</t>
  </si>
  <si>
    <t>IVY LIM 94881981                                                          50-A Lorong Marican Singapore 417233</t>
  </si>
  <si>
    <t>WaterWay Point                                            83 Punggol Central #02-20/21 Singapore 828761                               (DIM SUM STALL)</t>
  </si>
  <si>
    <t xml:space="preserve">Koufu Pte Ltd                                           Drink Stall. Republic Polytechnic.           South Foodcourt.                                           31 Woodland Ave 9                                  Singapore 737909                                                                            </t>
  </si>
  <si>
    <t>ID#155</t>
  </si>
  <si>
    <t>CHEF RICKSON'S KITCHEN (Ally)                  Blk 177, Bishan Street 13 #04-177 Singapore 570177</t>
  </si>
  <si>
    <t>Siang Kee Traditional Crytal Pau        Blk 44, Owen Road #01-315 Singapore 210044</t>
  </si>
  <si>
    <t xml:space="preserve">T.P.T. Fruit Juice                                     BLK 925, Yishun Central #01-239 Singapore                         </t>
  </si>
  <si>
    <t>WID#127</t>
  </si>
  <si>
    <t>Antea &amp; Fruits                                        Block 95  Toa Payoh Lorong 4         #01-50 Singapore 310095</t>
  </si>
  <si>
    <t>ID#157</t>
  </si>
  <si>
    <t>Blk 10, Ubi Crescent #01 - 04</t>
  </si>
  <si>
    <t>Ubi Tech Park Singapore 408564</t>
  </si>
  <si>
    <t>ID#158</t>
  </si>
  <si>
    <t>WID#128</t>
  </si>
  <si>
    <t>Ms Tay  Tel: 98396384</t>
  </si>
  <si>
    <t>LIM</t>
  </si>
  <si>
    <t>ID#159</t>
  </si>
  <si>
    <t>ID#160</t>
  </si>
  <si>
    <t>WID#129</t>
  </si>
  <si>
    <t>Jalan Besar Dessert Stall</t>
  </si>
  <si>
    <t>Block 166, Berseh Food Centre</t>
  </si>
  <si>
    <t xml:space="preserve">Jalan Besar #02-58 </t>
  </si>
  <si>
    <t>Singapore 208877</t>
  </si>
  <si>
    <t xml:space="preserve">Singapore </t>
  </si>
  <si>
    <t>ID#161</t>
  </si>
  <si>
    <t>ID#162</t>
  </si>
  <si>
    <t>S111 Pte Ltd                                              No 39, Greenwich Drive. #01-12  Blk 8, Tampines Logistics Hub  Singapore 533863.</t>
  </si>
  <si>
    <t>Hawker Way pte Ltd                                                     Blk 271, Bukit Batok Avenue 4                                 #01-160    Singapore</t>
  </si>
  <si>
    <t xml:space="preserve">Koufu Pte Ltd- DRINK STALL                                      Millenia Walk, 9 Raffle Boulevard #01-46                                                    Singapore 039596                                                                        </t>
  </si>
  <si>
    <t>Comme Me Das                                                                                   2 Venture Drive, Vision Exchange #01-40          Singapore 608526</t>
  </si>
  <si>
    <t>HOME TOWN PTE LTD                                                                    Blk 15, Woodlands Loop.                                      #01-59 Singapore 738322</t>
  </si>
  <si>
    <t xml:space="preserve">MICHELLE                                                         56, MINBU ROAD #03-01                                        SINGAPORE 308185          </t>
  </si>
  <si>
    <t xml:space="preserve">645T Cup Cafe                                       Blk 16 Bedok South Road #01-06 Singapore 460016                   </t>
  </si>
  <si>
    <t>WID#130</t>
  </si>
  <si>
    <t>ID#163</t>
  </si>
  <si>
    <t>ID#164</t>
  </si>
  <si>
    <t>WID#132</t>
  </si>
  <si>
    <t>ID#165</t>
  </si>
  <si>
    <t>Net Sales</t>
  </si>
  <si>
    <t>Sales revenue</t>
  </si>
  <si>
    <t>WID#133</t>
  </si>
  <si>
    <t xml:space="preserve">PS Seiko Pte Ltd                                                    2, Woodlands Sector, #05-23/25 Woodlands Spectrum 1                                     SINGAPORe 738068          </t>
  </si>
  <si>
    <t>Fruitopia                                                     Adam Road #01-29</t>
  </si>
  <si>
    <t>麵包店                                                    Block 628 Senja Road  44 #01-03  Singapore 673528</t>
  </si>
  <si>
    <t>Date: 31-12-2021</t>
  </si>
  <si>
    <t>ID#166</t>
  </si>
  <si>
    <t>ID#179</t>
  </si>
  <si>
    <t>ID#180</t>
  </si>
  <si>
    <t>ID#168</t>
  </si>
  <si>
    <t>ID#178</t>
  </si>
  <si>
    <t>ID#181</t>
  </si>
  <si>
    <t>FMD CENTRAL KITCHEN</t>
  </si>
  <si>
    <t>ID#171</t>
  </si>
  <si>
    <t>ID#175</t>
  </si>
  <si>
    <t>WID#134</t>
  </si>
  <si>
    <t xml:space="preserve">Koufu- Dessert                                                         Block 500, Toa Payoh Centre. Lorong 6     #02-30   Singapore 310500                                         </t>
  </si>
  <si>
    <t>ID#167</t>
  </si>
  <si>
    <t>ID#169</t>
  </si>
  <si>
    <t>ID#170</t>
  </si>
  <si>
    <t>ID#172</t>
  </si>
  <si>
    <t>ID#173</t>
  </si>
  <si>
    <t>ID#174</t>
  </si>
  <si>
    <t xml:space="preserve">FOOD REPUBLIC PTE LTD                                   Parkway Parade @Juice Bar                     80 Marine Parade Road #B1-85        Singapore 449269                            </t>
  </si>
  <si>
    <t>ID#176</t>
  </si>
  <si>
    <t xml:space="preserve">FOOD REPUBLIC PTE LTD                                  City Square@Drink Stall No: 14A                180 Kitchener Road #04-31                     City Square Mall, Singapore 208539                                               </t>
  </si>
  <si>
    <t>ID#177</t>
  </si>
  <si>
    <t xml:space="preserve">FOOD REPUBLIC PTE LTD                                  IHQ Tai Seng @Drink Stall No 02              30, Tai Seng Street #01-06            Breadtalk IHQ,   Singapore 534013                            </t>
  </si>
  <si>
    <t>SELETAR COUNTRY CLUB                                   101, Seletar Club Road. Singapore 798273</t>
  </si>
  <si>
    <t>KEN HONG SENG PTE LTD                                   15, WOODLANDS LOOP #01-58/60 SINGAPORE 738322</t>
  </si>
  <si>
    <t xml:space="preserve">ZHI YUAN COFFEE STALL                                                           Blk 151A  #01-81 Serangoon North Ave 2 Singapore </t>
  </si>
  <si>
    <t>NF FOOD PAVILION                                                                                  560 MACPHERSON ROAD SINGAPORE 368233</t>
  </si>
  <si>
    <t>Seletar Country Club</t>
  </si>
  <si>
    <t>101, Seletar Club Road</t>
  </si>
  <si>
    <t>Singapore 798273</t>
  </si>
  <si>
    <t>NTUC FoodFare Co-operative Pte Ltd</t>
  </si>
  <si>
    <t>c/o NTUC Enterprise Nexus</t>
  </si>
  <si>
    <t>1, Joo Koon Circle #11-02 (629117)</t>
  </si>
  <si>
    <t>ID#182</t>
  </si>
  <si>
    <t>wid#17</t>
  </si>
  <si>
    <t>id#79</t>
  </si>
  <si>
    <t>id#164</t>
  </si>
  <si>
    <t>id#80</t>
  </si>
  <si>
    <t>wid#35</t>
  </si>
  <si>
    <t>id#56</t>
  </si>
  <si>
    <t>id#04</t>
  </si>
  <si>
    <t>wid#08</t>
  </si>
  <si>
    <t>id#171</t>
  </si>
  <si>
    <t>id#21</t>
  </si>
  <si>
    <t>id#64</t>
  </si>
  <si>
    <t>id#47</t>
  </si>
  <si>
    <t>id#10</t>
  </si>
  <si>
    <t>id#50</t>
  </si>
  <si>
    <t>wid#62</t>
  </si>
  <si>
    <t>wid#52</t>
  </si>
  <si>
    <t>id#63</t>
  </si>
  <si>
    <t>wid#78</t>
  </si>
  <si>
    <t>wid#47</t>
  </si>
  <si>
    <t>Margin</t>
  </si>
  <si>
    <t>id#54</t>
  </si>
  <si>
    <t>wid#04</t>
  </si>
  <si>
    <t>id#90</t>
  </si>
  <si>
    <t>id#55</t>
  </si>
  <si>
    <t>id#69</t>
  </si>
  <si>
    <t>id#179</t>
  </si>
  <si>
    <t>wid#44</t>
  </si>
  <si>
    <t>id#165</t>
  </si>
  <si>
    <t>wid#07</t>
  </si>
  <si>
    <t>id#08</t>
  </si>
  <si>
    <t>id#88</t>
  </si>
  <si>
    <t>id#86</t>
  </si>
  <si>
    <t>Budget</t>
  </si>
  <si>
    <t>wid#28</t>
  </si>
  <si>
    <t>wid#37</t>
  </si>
  <si>
    <t>wid#55</t>
  </si>
  <si>
    <t>wid#54</t>
  </si>
  <si>
    <t>id#28</t>
  </si>
  <si>
    <t>id#29</t>
  </si>
  <si>
    <t>wid#27</t>
  </si>
  <si>
    <t>id#153</t>
  </si>
  <si>
    <t>wid#83</t>
  </si>
  <si>
    <t>id#157</t>
  </si>
  <si>
    <t>ID#183</t>
  </si>
  <si>
    <t>wid#05</t>
  </si>
  <si>
    <t>id#67</t>
  </si>
  <si>
    <t>id#166</t>
  </si>
  <si>
    <t>id#78</t>
  </si>
  <si>
    <t>id#02</t>
  </si>
  <si>
    <t>wid#26</t>
  </si>
  <si>
    <t>id#135</t>
  </si>
  <si>
    <t>id#24</t>
  </si>
  <si>
    <t>id#49</t>
  </si>
  <si>
    <t>id#182</t>
  </si>
  <si>
    <t>wid#101</t>
  </si>
  <si>
    <t>wid#97</t>
  </si>
  <si>
    <t>wid#76</t>
  </si>
  <si>
    <t>wid#14</t>
  </si>
  <si>
    <t>id#73</t>
  </si>
  <si>
    <t xml:space="preserve">Spectrum Food Centre Pte Ltd               No.2 Woodlands Sector 1. #01-28  Woodlands Spectrum 1. Singapore 738068              </t>
  </si>
  <si>
    <t xml:space="preserve">FOOD REPUBLIC PTE LTD                        Wisma Atria Orchard@Juice Bar  .          435 Orchard Road #04-02    Wisma Atria Singapore 238877                           </t>
  </si>
  <si>
    <t xml:space="preserve">TEL: 90087698                                                 6 Changi Business Park Avenue 1,                  #01-23 ESR BizPark @Changi                Singapore 486017                </t>
  </si>
  <si>
    <t>ID#184</t>
  </si>
  <si>
    <t xml:space="preserve">Yew Ming Trading Pte Ltd                                               Blk Pasir Panjang Wholesale Centre               #01-108/109            Singapore 110017             </t>
  </si>
  <si>
    <t>WID#135</t>
  </si>
  <si>
    <t>WID#136</t>
  </si>
  <si>
    <t>Granny's Pancake 面煎糕                     WOODLAND LINK, BLK 17 #01-                 Singapore 600254</t>
  </si>
  <si>
    <t>WID#137</t>
  </si>
  <si>
    <t>NEW STALL                                                        BLK 105, HOUGANG AVE 1                                      MARKET &amp; FOOD CENTRE  #02-34              Singapore 600254</t>
  </si>
  <si>
    <t>id#89</t>
  </si>
  <si>
    <t>wid#15</t>
  </si>
  <si>
    <t>wid#125</t>
  </si>
  <si>
    <t>id#65</t>
  </si>
  <si>
    <t>Deli</t>
  </si>
  <si>
    <t>FR</t>
  </si>
  <si>
    <t>wid#18</t>
  </si>
  <si>
    <t>STEPHEN</t>
  </si>
  <si>
    <t>ID#185</t>
  </si>
  <si>
    <t xml:space="preserve">Da Pai Dang Dessert                                               37A Teban Gardens Food Centre                               #01-16  Singapore 110017             </t>
  </si>
  <si>
    <t>Fruitopia</t>
  </si>
  <si>
    <t>Adam Road #01-29</t>
  </si>
  <si>
    <t>wid#58</t>
  </si>
  <si>
    <t>纯天然甘蔗汁                                       People's Park Food Centre,             32 New market Road   #01-1142 Singapore 050032</t>
  </si>
  <si>
    <t>隹 发生果店                                              Ubi Ave 1,  Blk 302.    #01- 79    Singapore 400302</t>
  </si>
  <si>
    <t>MICRON CANTEEN                                    1 North Coast Drive, Micron Gate 5 Singapore 757432</t>
  </si>
  <si>
    <t>传统甜品                                                   Blk 232, Ang Mo Kio                          #01-1210 Singapore 560232</t>
  </si>
  <si>
    <t>WID#138</t>
  </si>
  <si>
    <t>FOOD MAPPING                                               587 Bukit Timah Road #02-43. Coronation Shopping Plaza Singapore 269707</t>
  </si>
  <si>
    <t>WID#139</t>
  </si>
  <si>
    <t>WID#140</t>
  </si>
  <si>
    <t>16, Lor 35 Geylang                                            16, LORONG 35 GEYLANG ROAD          #03-01, SINGAPORE</t>
  </si>
  <si>
    <t>WID#141</t>
  </si>
  <si>
    <t>wid#113</t>
  </si>
  <si>
    <t>ID#186</t>
  </si>
  <si>
    <t>June'22</t>
  </si>
  <si>
    <t>id#68</t>
  </si>
  <si>
    <t>wid#49</t>
  </si>
  <si>
    <t>id#93</t>
  </si>
  <si>
    <t>id#58</t>
  </si>
  <si>
    <t>wid#50</t>
  </si>
  <si>
    <t>id#41</t>
  </si>
  <si>
    <t>id#48</t>
  </si>
  <si>
    <t>id#128</t>
  </si>
  <si>
    <t>WID#142</t>
  </si>
  <si>
    <t>id#101</t>
  </si>
  <si>
    <t>id#27</t>
  </si>
  <si>
    <t>id#13</t>
  </si>
  <si>
    <t>id#25</t>
  </si>
  <si>
    <t>Yew Kee Collective Pte Ltd</t>
  </si>
  <si>
    <t>wid#104</t>
  </si>
  <si>
    <t>HAI</t>
  </si>
  <si>
    <t>WID#143</t>
  </si>
  <si>
    <t>美林 A3                                                    Blk 50, Commonwealth Drive #23-504 Singapore 142050</t>
  </si>
  <si>
    <t>id#186</t>
  </si>
  <si>
    <t>wid#88</t>
  </si>
  <si>
    <t>wid#139</t>
  </si>
  <si>
    <t>Date:31-08-2022</t>
  </si>
  <si>
    <t>RONG HUA DESSERTS</t>
  </si>
  <si>
    <t>id#20</t>
  </si>
  <si>
    <t>wid#25</t>
  </si>
  <si>
    <t>WID#144</t>
  </si>
  <si>
    <t>wid#90</t>
  </si>
  <si>
    <t>甜甜                                                                         Tiong Bahru Market. 30 Seng Poh Road #02-15. Singapore 168898</t>
  </si>
  <si>
    <r>
      <t xml:space="preserve">Balestier Market Pte Ltd                       411, Balestier Road.                         Singapore 329930                                                </t>
    </r>
    <r>
      <rPr>
        <b/>
        <sz val="11"/>
        <color rgb="FF000000"/>
        <rFont val="Calibri"/>
        <family val="2"/>
        <scheme val="minor"/>
      </rPr>
      <t>(Drink Stall)</t>
    </r>
  </si>
  <si>
    <t>Yu Kee Collective Pte Ltd                               32, Woodlands Terrace, Singapore 738452.</t>
  </si>
  <si>
    <t xml:space="preserve">Koufu - Dim Sum                                                     Block 500, Toa Payoh Centre. Lorong 6     #02-30  Singapore 310500                                                                </t>
  </si>
  <si>
    <t>Happy Hawker                                                   Block 132 Jurong East  #01-271      Singapore 600132                                               (Dessert)</t>
  </si>
  <si>
    <t xml:space="preserve">Koufu - Drink                                                 Block 768 Woodlands Ave 6                     #01-30/31 Singapore 730768                         </t>
  </si>
  <si>
    <r>
      <t xml:space="preserve">Balestier Market Pte Ltd                      411, Balestier Road.                          Singapore 329930                                     </t>
    </r>
    <r>
      <rPr>
        <b/>
        <sz val="11"/>
        <color rgb="FF000000"/>
        <rFont val="Calibri"/>
        <family val="2"/>
        <scheme val="minor"/>
      </rPr>
      <t xml:space="preserve"> (Dessert Stall) </t>
    </r>
  </si>
  <si>
    <t xml:space="preserve">Koufu - Dim Sum                                     Block 118 Rivervale Drive,                  #02-15/16 Rivervale Plaza     Singapore 540118                              </t>
  </si>
  <si>
    <t xml:space="preserve">Koufu - Dessert                                              Block 168 Punggol Field #01-01      Punggol Plaza Singapore 820168               </t>
  </si>
  <si>
    <t xml:space="preserve">Koufu - DIM SUM                                          Block 168 Punggol Field #01-01      Punggol Plaza Singapore 820168               </t>
  </si>
  <si>
    <t xml:space="preserve">FOOD REPUBLIC PTE LTD                                   ION Orchard @ Juice Bar No: #26               2, Orchard Turn #B4-03/04        Singapore 238801                                           </t>
  </si>
  <si>
    <t xml:space="preserve">FOOD REPUBLIC PTE LTD                                  Causeway Point @Juice Bar, Woodlands Square #04-01 Causeway Point Singapore 738099                                                        </t>
  </si>
  <si>
    <t xml:space="preserve">FOOD REPUBLIC PTE LTD                                   Suntec City@Juice Bar                                            3, Temasek Boulevard #B1-115             Suntec City Mall Singapore 038983                          </t>
  </si>
  <si>
    <t xml:space="preserve">DELI ASIA (S) PTE LTD                                      1, Woodlands Height #01-03                             SINGAPORE 737859                  </t>
  </si>
  <si>
    <t>美林 A1                                                          48A, #01-17 Tanglin Halt Road, Singapore 148813</t>
  </si>
  <si>
    <t>TEL: 97881171                                        Marine Terrace  Blk 57  #01-123 Singapore 440057</t>
  </si>
  <si>
    <t>甜品站                                                        335 Smith Street. Chinatown Complex. #02-146 Singapore 050335.</t>
  </si>
  <si>
    <t>通发甜品                                                                   Blk 409 Ang Mo Kio Ave 10.                      #01-18 Singapore 560409</t>
  </si>
  <si>
    <t>Juice Man 来 来                                        Blk 11 Market &amp; Food Centre, Telok Blangah Crescent . #01-79 Singapore 090011</t>
  </si>
  <si>
    <t>美江冷热甜品                                           Blk 503 #01-15 West Coast Drive Singapore 120503</t>
  </si>
  <si>
    <t>TEL: 91682104                                                                                         Blk 416 BEDOK SOUTH AVE 2 SINGAPORE 460416</t>
  </si>
  <si>
    <t>SH Cafe                                                         38A Margaret Drive #02-40 Singapore 142038</t>
  </si>
  <si>
    <t>MFC Food &amp; Press Pte Ltd                 11 Tanjong Katong Road #B1-K7 Kinex Singapore 437157.</t>
  </si>
  <si>
    <t>Pin Pin Coffee Stall                                            Hong Lim Market &amp; Food Centre.        Blk 531 Upper Cross Street   #02-43 Singapore 051531</t>
  </si>
  <si>
    <t>Granny's Pancake 面煎糕                           270 Queen Street #01-94 Albert Centre Singapore</t>
  </si>
  <si>
    <t>Mr. Jia Hua                                               Blk 461, Yishun Ave 6</t>
  </si>
  <si>
    <t xml:space="preserve">美林 A2                                                    38A, Margaret Drive #02-28   Singapore 142038      </t>
  </si>
  <si>
    <t>美林 A4                                                    38A, Margaret Drive #01-22   Singapore 142038</t>
  </si>
  <si>
    <t>wid#89</t>
  </si>
  <si>
    <t>wid#51</t>
  </si>
  <si>
    <t>id#187</t>
  </si>
  <si>
    <t>ID#187</t>
  </si>
  <si>
    <t>Super Tea</t>
  </si>
  <si>
    <t>ID#188</t>
  </si>
  <si>
    <t>id#05</t>
  </si>
  <si>
    <t>Yew Kee Collective Pte Ltd                               Kw Café, My Kampung. Kallang Wave Mall #02-16/K6. Singapore 397628</t>
  </si>
  <si>
    <t>id#189</t>
  </si>
  <si>
    <t>ID#189</t>
  </si>
  <si>
    <t>ID#190</t>
  </si>
  <si>
    <t>ID#191</t>
  </si>
  <si>
    <t>ID#192</t>
  </si>
  <si>
    <t>wid#107</t>
  </si>
  <si>
    <t>id#191</t>
  </si>
  <si>
    <t>id#193</t>
  </si>
  <si>
    <t>ID#193</t>
  </si>
  <si>
    <t>Tiong Bahru Soya Bean                                                        52 Tiong Bahru Road #02-63.    Singapore 168716</t>
  </si>
  <si>
    <t>id#105</t>
  </si>
  <si>
    <t>id#169</t>
  </si>
  <si>
    <t xml:space="preserve">FOOD REPUBLIC PTE LTD                                   Shaw Lido Orchard@ICE shop                    1, Scotts Road #B1-01 Shaw Centre        Singapore 228208                                 </t>
  </si>
  <si>
    <t>XIONG</t>
  </si>
  <si>
    <t>ID#195</t>
  </si>
  <si>
    <t>ID#194</t>
  </si>
  <si>
    <t>ID#196</t>
  </si>
  <si>
    <t>ID#197</t>
  </si>
  <si>
    <t>ID#198</t>
  </si>
  <si>
    <t>NAME</t>
  </si>
  <si>
    <t>PETTY CASH</t>
  </si>
  <si>
    <t>IN ($)</t>
  </si>
  <si>
    <t>Out ($)</t>
  </si>
  <si>
    <t>Cash Purchase</t>
  </si>
  <si>
    <t>ID#199</t>
  </si>
  <si>
    <t>ID#200</t>
  </si>
  <si>
    <t>ID#201</t>
  </si>
  <si>
    <t>ID#202</t>
  </si>
  <si>
    <t>R&amp;B TEA SINGAPORE                                                  3 SIMEI STREET 6 #01-04                     EAST POINT MALL, SINGAPORE 528833</t>
  </si>
  <si>
    <t>R&amp;B TEA SINGAPORE                                                 377 HOUGANG STREET 32 #B1-18, SINGAPORE 530377</t>
  </si>
  <si>
    <t>R&amp;B TEA SINGAPORE                                                 LE QUEST, 4 BUKIT BATOK STREET 41 #01-47 SINGAPORE 657991</t>
  </si>
  <si>
    <t>R&amp;B TEA SINGAPORE                                                 101 THOMSON ROAD #02-K1        UNITED SQUARE, SINGAPORE 307591</t>
  </si>
  <si>
    <t>R&amp;B TEA SINGAPORE                                                        30 SEMBAWANG DRIVE #B1-38 SUN PLAZA, SINGAPORE 757713</t>
  </si>
  <si>
    <t xml:space="preserve">R&amp;B TEA SINGAPORE                                                         SINOPEC, 150 WOODLANDS AVENUE 5  SINGAPORE 739375             </t>
  </si>
  <si>
    <t>R&amp;B TEA SINGAPORE                                                         NTU, 76 NANYANG DRIVE #02-03 SINGAPORE 637331</t>
  </si>
  <si>
    <t>R&amp;B TEA SINGAPORE                                                         9 RAFFLES BOULEVARD #01-K15 MILLENIA WALK, SINGAPORE 039596</t>
  </si>
  <si>
    <t>R&amp;B TEA SINGAPORE                                                         21 CHOA CHU KANG NORTH #01-49/50 YEW TEE POINT, SINGAPORE 689578</t>
  </si>
  <si>
    <t>R&amp;B TEA SINGAPORE                                                         20 TAMPINES CENTRAL #01-18 TAMPINES MRT, SINGAPORE 529538</t>
  </si>
  <si>
    <t>R&amp;B TEA SINGAPORE                                                       470 TOA PAYOH LORONG 6 SINGAPORE 310470</t>
  </si>
  <si>
    <t>R&amp;B TEA SINGAPORE                                                      991 BUANGKOK LINK #01-27 SINGAPORE 530991</t>
  </si>
  <si>
    <t>R&amp;B TEA SINGAPORE                                                     3155 COMMONWEALTH AVENUE WEST #04-K4 CLEMENTI MALL, SINGAPORE 129588</t>
  </si>
  <si>
    <t>R&amp;B TEA SINGAPORE                                                 OASIS TERRACES, 681 PUNGGOL DRIVE #B1-03 SINGAPORE 820681</t>
  </si>
  <si>
    <t>ID#203</t>
  </si>
  <si>
    <t>R&amp;B TEA SINGAPORE                                                 1 KIM SENG PROMENADE  #B1-K104 GREAT WORLD CITY,                 SINGAPORE 237994</t>
  </si>
  <si>
    <t>ID#204</t>
  </si>
  <si>
    <t>R&amp;B TEA SINGAPORE                                                 80 MARINE PARADE ROAD #03-30A PARKWAY PARADE,                     SINGAPORE 449269</t>
  </si>
  <si>
    <t>ID#205</t>
  </si>
  <si>
    <t>R&amp;B TEA SINGAPORE                                                BLK 118 RIVERVALE DRIVE #01-K16 RIVERVALE PLAZA,                        SINGAPORE 540118</t>
  </si>
  <si>
    <t>Mei Le Yuan Desserts                               85 Redhill Lane, #01-81                     Redhill Market, Singapore 150085</t>
  </si>
  <si>
    <t>ID#206</t>
  </si>
  <si>
    <t>Guangdong Import &amp; Export Pte Ltd                                               48 Toh Guan Road East #07-119   Enterprise Hub Singapore 608586</t>
  </si>
  <si>
    <t>ID#207</t>
  </si>
  <si>
    <t>TUCK SHOP                                                  One Punggol Hawker Centre, 1 Punggol Drive, #02-32, Singapore 828629</t>
  </si>
  <si>
    <t>ID#208</t>
  </si>
  <si>
    <t>R&amp;B TEA SINGAPORE                                                301 UPPER THOMSON ROAD  #01-106 THOMSON PLAZA SINGAPORE 574408</t>
  </si>
  <si>
    <t>R &amp; B</t>
  </si>
  <si>
    <t>Tea Tree Café Pte Ltd</t>
  </si>
  <si>
    <t>id#34</t>
  </si>
  <si>
    <t>Red Lantern Restaurant Pte Ltd</t>
  </si>
  <si>
    <t>249 Sembawang Road</t>
  </si>
  <si>
    <t>SINGAPORE 758352</t>
  </si>
  <si>
    <t>ID#209</t>
  </si>
  <si>
    <t>7 Andover Rd, Singapore 509985</t>
  </si>
  <si>
    <t>id#210</t>
  </si>
  <si>
    <t>ID#210</t>
  </si>
  <si>
    <t>wid#56</t>
  </si>
  <si>
    <t>KOUFU GOURMET PTE LTD                                     1 Woodlands Height #05-01                    Singapore 737859</t>
  </si>
  <si>
    <t>Koufu Rasapura Masters                    2, Bayfront Avenue #B2-49A/50A Singapore 018972                               (Fruit)</t>
  </si>
  <si>
    <t>Koufu Rasapura Masters                    2, Bayfront Avenue #B2-49A/50A Singapore 018972                               (Drink)</t>
  </si>
  <si>
    <t>Koufu Rasapura Masters                          2, Bayfront Avenue #B2-49A/50A Singapore 018972                              (Dessert)</t>
  </si>
  <si>
    <t>IR, Singapore Pool Stall                  2 Bayfront Avenue. #01-01  Singapore 018972</t>
  </si>
  <si>
    <t>Combined Stalls                                              1 Kim Seng Promenade #03-116. Great World City Singapore 237994</t>
  </si>
  <si>
    <t>RED LANTERN RESTAURANT PTE LTD                  249 Sembawang Road   Singapore 758352</t>
  </si>
  <si>
    <t xml:space="preserve">Koufu - Drink                                                  1, Bukit Batok Central Link.                   #04-01 West Mall, Singapore 658713                                                            </t>
  </si>
  <si>
    <t xml:space="preserve">Koufu - Dessert                                             1, Bukit Batok Central Link.                     #04-01 West Mall, Singapore 658713                                                          </t>
  </si>
  <si>
    <t>Drink &amp; Dessert Stall                                 CCK Lots1 Stall #15.                                   21 Choa Chu Kang Ave 4, #04-15.               Lot One Shoppers Mall. Singapore 689812</t>
  </si>
  <si>
    <t>NEW TRENDS                                                  Stall :  Blk 75, Toa Payoh 5, Food Centre #01-23, Singapore 310075</t>
  </si>
  <si>
    <t>Fork &amp; Spoon                                               Block 768 Woodlands Ave 6 #01-30/31 Singapore 730768                                         (Dessert)</t>
  </si>
  <si>
    <t>Ronnie Kitchen Pte Ltd                            8A, Admiralty Street Food Exchange      #06-07. Singapore 757437.</t>
  </si>
  <si>
    <t>梅林                                                             Changi Village Hawker Centre.                                         #01-57  Singapore 500002</t>
  </si>
  <si>
    <t>Juice Stall                                                    Jewel Changi Airport. Five Spice, Stall #01. 78, Airport Boulevard. #B2-238/239/240. (819666)</t>
  </si>
  <si>
    <t xml:space="preserve"> Punggol OASIS (Gourmet Paradise)      681 Punggol Drive #04-01               OASIS Terraces, Singapore 820681</t>
  </si>
  <si>
    <t>COMBINED STALL/CENTURY SQUARE STALL #01                                                          2,  Tampines Central 5, #03-20 Century Square</t>
  </si>
  <si>
    <t>Tong Shui Desserts                                     101, Upper Cross Street #02-49.                   People's Park Centre, Singapore 058357</t>
  </si>
  <si>
    <t xml:space="preserve">Koufu - FRUIT                                                 1, Bukit Batok Central Link.                     #04-01 West Mall, Singapore 658713                                                          </t>
  </si>
  <si>
    <t>Koufu Yew Tee Point                                21, Choa Chu Kang North 6, #B1-17 to 22 Yew Tee Point.  Singapore 689578  (Dessert)</t>
  </si>
  <si>
    <t xml:space="preserve">KOUFU PTE LTD                                     BLK 671, Edgefield Plains  #01-01                  Singapore 820671              </t>
  </si>
  <si>
    <t xml:space="preserve">Dessert Stall 10                                          Catholic Junior College.                                 129 Whitley Road                                     Singapore 297822                                                                                      </t>
  </si>
  <si>
    <t>Rong Hua Desserts                                             Blk 10, Ubi Crescent #01-04.                          Ubi Tech Park Singapore 408564</t>
  </si>
  <si>
    <t>FOOD REPUBLIC PTE LTD                                  Serangoon Nex@JUICE BAR                    23, Serangoon Central #B2-63                      Singapore 550683</t>
  </si>
  <si>
    <t xml:space="preserve">FOOD REPUBLIC PTE LTD                                   Shaw Lido Orchard@ Juice Bar No 7                     1, Scotts Road #B1-01 Shaw Centre        Singapore 228208                                 </t>
  </si>
  <si>
    <t xml:space="preserve">FOOD REPUBLIC PTE LTD                                   Vivo City @Juice Bar #20                                         1, Harbourfront Walk #03-01, VivoCity   Singapore 098585                           </t>
  </si>
  <si>
    <t xml:space="preserve">FOOD REPUBLIC PTE LTD                                   Westgate @ Juice Bar No 18A                      3 Gateway Drive #B1-28/29            Singapore 608532                           </t>
  </si>
  <si>
    <t xml:space="preserve">FMD CENTRAL KITCHEN HOT                           10, SENOKO WAY                                LEVEL3    SINGAPORE 758031                  </t>
  </si>
  <si>
    <t xml:space="preserve"> Punggol OASIS (Gourmet Paradise)                 681 Punggol Drive #04-01 OASIS Terraces Singapore 820681  (Drink Stall)</t>
  </si>
  <si>
    <t>R&amp;B TEA SINGAPORE                                  2 BAYFRONT AVENUE #B2-49/53 MARINA BAY SANDS, SINGAPORE 018972</t>
  </si>
  <si>
    <t>凉凉                                                           30 Seng Poh Road #02-75,           Tiong Bahru Market,            Singapore 168898</t>
  </si>
  <si>
    <t>樟宜村甜品屋                                       Changi Village Hawker Centre,                    2 Changi Village Road   #01-08 Singapore 500002</t>
  </si>
  <si>
    <t xml:space="preserve">顺兴                                                      Margaret Drive Hawker Centre    38A, Margaret Drive #02-24   Singapore 142038      </t>
  </si>
  <si>
    <t>Sugarcane Juice ICE Blended Drinks   Changi Village Hawker Centre,           2 Changi Village Road #01-16, Singapore 500002</t>
  </si>
  <si>
    <t>Changi Smoothie. Sugar Cane             Changi Village Hawker Centre, 2 Changi Village Road   #01-37 Singapore 500002</t>
  </si>
  <si>
    <t>Granny's Pancake 面煎糕                     Hong Lim Market &amp; Food Centre.    Blk 531 Upper Cross Street, #02-39 Singapore 051531</t>
  </si>
  <si>
    <t>Penang Place Restaurant &amp; Catering   Suntec  City,                                                       3 Temasek Boulevard                                                                 #02-314/315/316                         Singapore 038983</t>
  </si>
  <si>
    <t>Jalan Besar Dessert Stall                     Block 166, Berseh Food Centre,         Jalan Besar #02-58,                               Singapore 208877</t>
  </si>
  <si>
    <t>顺发冷热清汤                                                 Blk 105, Hougang Ave 1                          #02-43 Market &amp; Food Centre, Singapore 530105</t>
  </si>
  <si>
    <t>Take Away Bubble Tea Shop                             Blk 188C Bedok North St. 4 #04-90 Singapore 463188</t>
  </si>
  <si>
    <t>Hock Kee Coffee                                 Blk 682 Hougang Ave 4  #01-346  Singapore 530682</t>
  </si>
  <si>
    <t>128 甜品                                                    Blk 11 Market &amp; Food Centre,         Telok Blangah Crescent . #01-128         Singapore 090011</t>
  </si>
  <si>
    <t>TEL: 98193843                                        Holland Village Market and Food Centre, 1 Lorong Mambong, #01-25 Singapore 277700</t>
  </si>
  <si>
    <t>TEL: 64694009                                       Blk 254 Jurong East Street 24         #01-58 Singapore 600254</t>
  </si>
  <si>
    <t>TANJONG KATONG GIRLS' SCHOOL                                                   20, Dunman Ln. Singapore 439272</t>
  </si>
  <si>
    <t>MR. NG                                                  Changi Village Hawker Centre,              2 Changi Village Road #01-14, Singapore 500002</t>
  </si>
  <si>
    <t>Sree Narayana Mission                                      12, Yishun Avenue 5                            Singapore 768992</t>
  </si>
  <si>
    <t>Granny's Pancake 面煎糕                     Amoy Street Food Centre                         7 Maxwell Road #02-101                 Singapore 069111</t>
  </si>
  <si>
    <t>ID#211</t>
  </si>
  <si>
    <t>Sembawang Central Zone K RN                                    Blk 588C Montreal Drive #01-106 S(753588)</t>
  </si>
  <si>
    <t>Date: 31-12-2022</t>
  </si>
  <si>
    <t>ID#212</t>
  </si>
  <si>
    <t>R&amp;B TEA SINGAPORE                                                BLK 678A, WOODLANDS AVE 6 #01-08A SINGAPORE 731678</t>
  </si>
  <si>
    <t>ID#213</t>
  </si>
  <si>
    <t xml:space="preserve">FOOD REPUBLIC PTE LTD                                   Vivo City @Ice Shop #16                                         1, Harbourfront Walk #03-01, VivoCity   Singapore 098585                           </t>
  </si>
  <si>
    <t>ID#214</t>
  </si>
  <si>
    <t xml:space="preserve">FOOD REPUBLIC PTE LTD                                   Vivo City @Drink Stall #16A                                         1, Harbourfront Walk #03-01, VivoCity   Singapore 098585                           </t>
  </si>
  <si>
    <t>YANG YU PING                                      BLOCK 515, HOUGANG AVENUE 10, #11-181 SINGAPORE 530515</t>
  </si>
  <si>
    <t>TOTAL OUT-STANDING</t>
  </si>
  <si>
    <t>LESS</t>
  </si>
  <si>
    <t>id#212</t>
  </si>
  <si>
    <t>id#196</t>
  </si>
  <si>
    <t>id#198</t>
  </si>
  <si>
    <t>id#208</t>
  </si>
  <si>
    <t>id#202</t>
  </si>
  <si>
    <t>id#205</t>
  </si>
  <si>
    <t>id#195</t>
  </si>
  <si>
    <t>id#200</t>
  </si>
  <si>
    <t>ID#215</t>
  </si>
  <si>
    <t>Date: 31-01-2023</t>
  </si>
  <si>
    <t>Sticky rice (20 pax)</t>
  </si>
  <si>
    <t>Sticky rice, Buckle meat, praw, Duck (25 pax)</t>
  </si>
  <si>
    <t>Prawn, Sea Cucumber with pok rib (20 pax)</t>
  </si>
  <si>
    <t>id#215</t>
  </si>
  <si>
    <t>id#214</t>
  </si>
  <si>
    <t>id#213</t>
  </si>
  <si>
    <t>id#201</t>
  </si>
  <si>
    <t>CURRY CHICKEN (20PAX)</t>
  </si>
  <si>
    <t>DUCK - 1X</t>
  </si>
  <si>
    <t>ID#216</t>
  </si>
  <si>
    <t>Robo-T Cafe                                                  369 Sembawang #01-03             Singapore 758382</t>
  </si>
  <si>
    <t xml:space="preserve">CASH SALES                                                                                  Blk 151A  #01-81 Serangoon North Ave 2 Singapore </t>
  </si>
  <si>
    <t>Fusionoplis One                                            1 Fusionopolis Way Basement 2    #B2-02 Singapore 138632                                    (Dessert)</t>
  </si>
  <si>
    <t>Drink &amp; Dessert Stall                       11, Rivervale Crescent #01-01/02/03 Rivervale Mall Singapore 545082</t>
  </si>
  <si>
    <t xml:space="preserve">FOOD REPUBLIC PTE LTD                                  Causeway Point @Ice Shop, Woodlands Square #04-01 Causeway Point Singapore 738099                                                        </t>
  </si>
  <si>
    <t>id#173</t>
  </si>
  <si>
    <t>Jan Summary</t>
  </si>
  <si>
    <t>Feb Summary</t>
  </si>
  <si>
    <t>Mar Summary</t>
  </si>
  <si>
    <t>Apr Summary</t>
  </si>
  <si>
    <t>May Summary</t>
  </si>
  <si>
    <t>Jun Summary</t>
  </si>
  <si>
    <t>Jul Summary</t>
  </si>
  <si>
    <t>Aug Summary</t>
  </si>
  <si>
    <t>Sep Summary</t>
  </si>
  <si>
    <t>Oct Summary</t>
  </si>
  <si>
    <t>Nov Summary</t>
  </si>
  <si>
    <t>Dec Summary</t>
  </si>
  <si>
    <t>id#194</t>
  </si>
  <si>
    <t>id#158</t>
  </si>
  <si>
    <t>YUAN SHUAI</t>
  </si>
  <si>
    <t>Date:31-03-2023</t>
  </si>
  <si>
    <t>Date: 31-03-2023</t>
  </si>
  <si>
    <t>CASH PAYMENT</t>
  </si>
  <si>
    <t xml:space="preserve">Koufu - Dessert                                     Gourmet Paradise  Toa Payoh Lorong 6, Blk 480 #B1-01 Singapore     </t>
  </si>
  <si>
    <t xml:space="preserve">Koufu -  Dim Sum                                             735. Pasir Ris West Plaza.                                  Pasir Ris Street 72 #01-336.                               Singapore 510735          </t>
  </si>
  <si>
    <t xml:space="preserve">FOOD REPUBLIC PTE LTD             @WOODLEIGH - DRINK (STALL: #07)               11, Bidadari Drive #b1-09/10 The Woodleigh Mall Singapore 367803                                   </t>
  </si>
  <si>
    <t>Drink &amp; Dessert Stall                                  252 North Bridge Road.                                #03-15/16/17 Raffles City Shopping Centre.  Singapore 189768.</t>
  </si>
  <si>
    <t xml:space="preserve">Koufu - (DIM SUM)                                                          </t>
  </si>
  <si>
    <t xml:space="preserve">Fork &amp; Spoon - Dessert                                10, Sinaran Drive #04-14 to 19,56 to 73. Novena Square 2 Singapore 307506                                            </t>
  </si>
  <si>
    <t>KENNY                                                                                                                         4, WOODLANDS STREET 12 MARSILLING MALL #01-63 SINGAPORE 738620</t>
  </si>
  <si>
    <t>JENNIFER                                                         681 Punggol Drive #01-34/35 Singapore 820681</t>
  </si>
  <si>
    <t>Fusionoplis one.                                           1 Fusionopolis Way Basement 2        #B2-02 Singapore 138632                                   (DRINK)</t>
  </si>
  <si>
    <t>FOOD DYNASTY PTE LTD                                                                                          101 THOMSON ROAD #B1-56 UNITED SQUARE SINGAPORE 307591</t>
  </si>
  <si>
    <t xml:space="preserve">Koufu - Dessert                                                                                          Tampines Street 32,   Tampines Mart. Singapore 529287.             </t>
  </si>
  <si>
    <t xml:space="preserve">Koufu -  Drink                                                                                               Tampines Street 32,   Tampines Mart. Singapore 529287.             </t>
  </si>
  <si>
    <t xml:space="preserve">Koufu -  Dim Sum                                                                                               Tampines Street 32,   Tampines Mart. Singapore 529287.             </t>
  </si>
  <si>
    <t xml:space="preserve">Koufu   Pte Ltd - Dim Sum                                                                          467 Bukit Batok West Ave 9 #01-10  Singapore 650467                                                  </t>
  </si>
  <si>
    <t xml:space="preserve"> Punggol OASIS (Gourmet Paradise)      681 Punggol Drive #04-01               OASIS Terraces, Singapore 820681 (Fruits Stall)</t>
  </si>
  <si>
    <t xml:space="preserve">FOOD REPUBLIC PTE LTD                                  Somerset Orchard@Drink stall No: 17   313 Orchard Road #05-01                Singapore 238895                           </t>
  </si>
  <si>
    <t xml:space="preserve">FOOD REPUBLIC PTE LTD                                  Causeway Point @DRINK STALL, Woodlands Square #04-01 Causeway Point Singapore 738099                                                        </t>
  </si>
  <si>
    <t xml:space="preserve">GOODWOOF PTE. LTD.                                                                                31 Woodlands Close #06-16        Singapore 737855          </t>
  </si>
  <si>
    <t xml:space="preserve">FOOD REPUBLIC PTE LTD                                  Somerset Orchard@Ice shop No: 17   313 Orchard Road #05-01                Singapore 238895                           </t>
  </si>
  <si>
    <t>KUN</t>
  </si>
  <si>
    <t>Date: 30-04-2023</t>
  </si>
  <si>
    <t xml:space="preserve">FOOD REPUBLIC PTE LTD                                   IHQ Tai Seng Street #01-06/07/08 . Singapore 534013                      </t>
  </si>
  <si>
    <t>FOOD REPUBLIC PTE LTD                                  Serangoon Nex@Drink Stall                  23, Serangoon Central #B2-63                      Singapore 550683</t>
  </si>
  <si>
    <t xml:space="preserve">FOOD REPUBLIC PTE LTD                                   Shaw Lido Orchard@ Drink stall                    1, Scotts Road #B1-01 Shaw Centre        Singapore 228208                                 </t>
  </si>
  <si>
    <t>1i8.33%</t>
  </si>
  <si>
    <t xml:space="preserve">FOOD REPUBLIC PTE LTD                                   Suntec City@Drink stall                                         3, Temasek Boulevard #B1-115             Suntec City Mall Singapore 038983                          </t>
  </si>
  <si>
    <t>SWEET SMOOTHIES</t>
  </si>
  <si>
    <t>FOOD REPUBLIC PTE LTD                                  Serangoon Nex@FRUIT STALL                   23, Serangoon Central #B2-63                      Singapore 550683</t>
  </si>
  <si>
    <t xml:space="preserve">FOOD REPUBLIC PTE LTD                                   Suntec City@FRUIT STALL                                         3, Temasek Boulevard #B1-115             Suntec City Mall Singapore 038983                          </t>
  </si>
  <si>
    <t>id#36</t>
  </si>
  <si>
    <t>id#42</t>
  </si>
  <si>
    <t>RONNIE KITCHEN PTE LTD</t>
  </si>
  <si>
    <t>8A, Admiralty Street Food Exchange</t>
  </si>
  <si>
    <t>#06-07, Singapore 757437</t>
  </si>
  <si>
    <t xml:space="preserve">Koufu - Drink                                                Blk 511 Canberra Road, #01-01      Sembawang Mart, Singapore 750511                                                        </t>
  </si>
  <si>
    <t xml:space="preserve">Koufu - Tim Sum                                                Blk 511 Canberra Road, #01-01      Sembawang Mart, Singapore 750511                                                        </t>
  </si>
  <si>
    <t>ID#217</t>
  </si>
  <si>
    <t>Super Tea (S) Pte Ltd (HQ)                          1, Woodlands Height, #07-01,          Singapore 737859</t>
  </si>
  <si>
    <t>8202 3599                                                           3 Yung Sheng Road, #03-170       Singapore 618499</t>
  </si>
  <si>
    <t>id#156</t>
  </si>
  <si>
    <t>id#70</t>
  </si>
  <si>
    <t>id#204</t>
  </si>
  <si>
    <t>id#71</t>
  </si>
  <si>
    <t>Koufu - Dessert                                     258 Pasir Ris Street 21,  Loyang Point, #02-313,  Singapore 510258</t>
  </si>
  <si>
    <t>Koufu - Tim Sum                                    258 Pasir Ris Street 21,  Loyang Point, #02-313,  Singapore 510258</t>
  </si>
  <si>
    <t>id#122</t>
  </si>
  <si>
    <t>Date: 30-06-2023</t>
  </si>
  <si>
    <t>Date:30-06-2023</t>
  </si>
  <si>
    <t>Date : 30-06-2023</t>
  </si>
  <si>
    <t>S111 - KALLANG</t>
  </si>
  <si>
    <t>wid#13</t>
  </si>
  <si>
    <t>id#172</t>
  </si>
  <si>
    <t>id#43</t>
  </si>
  <si>
    <t xml:space="preserve">FOOD REPUBLIC PTE LTD                                  Somerset Orchard@JUICE BAR No: 17   313 Orchard Road #05-01                Singapore 238895                           </t>
  </si>
  <si>
    <t>id#18</t>
  </si>
  <si>
    <t>wid#74</t>
  </si>
  <si>
    <t>id#09</t>
  </si>
  <si>
    <t>id#137</t>
  </si>
  <si>
    <t>id#132</t>
  </si>
  <si>
    <t>KOPI TAN                                                                                                                       BUKIT CANBERRA</t>
  </si>
  <si>
    <t>id#143</t>
  </si>
  <si>
    <t>id#77</t>
  </si>
  <si>
    <t>self - collection</t>
  </si>
  <si>
    <t>FY 2024 (Jul 2023 ~ Jun 2024)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</si>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</sst>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[$-14809]d\ mmm\ yyyy;@"/>
    <numFmt numFmtId="166" formatCode="0.0%"/>
    <numFmt numFmtId="167" formatCode="[$-409]d\-mmm;@"/>
    <numFmt numFmtId="168" formatCode="[$-14809]d/m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8"/>
      <name val="Calibri"/>
      <family val="2"/>
      <scheme val="minor"/>
    </font>
    <font>
      <u/>
      <sz val="20"/>
      <color theme="1"/>
      <name val="Calibri"/>
      <family val="2"/>
      <scheme val="minor"/>
    </font>
    <font>
      <sz val="12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0" fillId="0" borderId="1" xfId="0" applyBorder="1"/>
    <xf numFmtId="164" fontId="0" fillId="0" borderId="1" xfId="1" applyFont="1" applyBorder="1"/>
    <xf numFmtId="16" fontId="0" fillId="0" borderId="1" xfId="0" applyNumberFormat="1" applyBorder="1"/>
    <xf numFmtId="0" fontId="2" fillId="0" borderId="1" xfId="0" applyFont="1" applyBorder="1"/>
    <xf numFmtId="164" fontId="0" fillId="0" borderId="0" xfId="1" applyFont="1"/>
    <xf numFmtId="164" fontId="0" fillId="0" borderId="1" xfId="1" applyFont="1" applyFill="1" applyBorder="1"/>
    <xf numFmtId="164" fontId="0" fillId="4" borderId="1" xfId="1" applyFon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16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165" fontId="3" fillId="0" borderId="0" xfId="0" applyNumberFormat="1" applyFont="1"/>
    <xf numFmtId="165" fontId="0" fillId="0" borderId="0" xfId="0" applyNumberFormat="1"/>
    <xf numFmtId="165" fontId="8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/>
    <xf numFmtId="0" fontId="9" fillId="0" borderId="1" xfId="0" applyFont="1" applyBorder="1"/>
    <xf numFmtId="0" fontId="0" fillId="0" borderId="0" xfId="0" applyAlignment="1">
      <alignment vertical="top" wrapText="1"/>
    </xf>
    <xf numFmtId="165" fontId="0" fillId="2" borderId="1" xfId="0" applyNumberFormat="1" applyFill="1" applyBorder="1" applyAlignment="1">
      <alignment horizontal="center" vertical="center"/>
    </xf>
    <xf numFmtId="0" fontId="10" fillId="0" borderId="8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center" wrapText="1"/>
    </xf>
    <xf numFmtId="165" fontId="0" fillId="0" borderId="16" xfId="0" applyNumberFormat="1" applyBorder="1"/>
    <xf numFmtId="165" fontId="0" fillId="0" borderId="17" xfId="0" applyNumberFormat="1" applyBorder="1"/>
    <xf numFmtId="165" fontId="5" fillId="0" borderId="15" xfId="0" applyNumberFormat="1" applyFont="1" applyBorder="1"/>
    <xf numFmtId="0" fontId="5" fillId="0" borderId="0" xfId="0" applyFont="1" applyAlignment="1">
      <alignment wrapText="1"/>
    </xf>
    <xf numFmtId="0" fontId="9" fillId="0" borderId="0" xfId="0" applyFont="1"/>
    <xf numFmtId="16" fontId="9" fillId="0" borderId="1" xfId="0" applyNumberFormat="1" applyFont="1" applyBorder="1"/>
    <xf numFmtId="164" fontId="9" fillId="0" borderId="1" xfId="1" applyFont="1" applyBorder="1"/>
    <xf numFmtId="0" fontId="0" fillId="0" borderId="0" xfId="0" applyAlignment="1">
      <alignment horizontal="left" vertical="top" wrapText="1"/>
    </xf>
    <xf numFmtId="0" fontId="13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44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3" xfId="0" applyBorder="1"/>
    <xf numFmtId="0" fontId="9" fillId="0" borderId="3" xfId="0" applyFont="1" applyBorder="1" applyAlignment="1">
      <alignment horizontal="center"/>
    </xf>
    <xf numFmtId="164" fontId="9" fillId="0" borderId="1" xfId="1" applyFont="1" applyFill="1" applyBorder="1"/>
    <xf numFmtId="164" fontId="0" fillId="0" borderId="1" xfId="0" applyNumberFormat="1" applyBorder="1"/>
    <xf numFmtId="167" fontId="0" fillId="0" borderId="1" xfId="0" applyNumberFormat="1" applyBorder="1"/>
    <xf numFmtId="166" fontId="9" fillId="0" borderId="0" xfId="3" applyNumberFormat="1" applyFont="1"/>
    <xf numFmtId="164" fontId="9" fillId="2" borderId="2" xfId="1" applyFont="1" applyFill="1" applyBorder="1" applyAlignment="1">
      <alignment horizontal="center" vertical="center"/>
    </xf>
    <xf numFmtId="164" fontId="0" fillId="3" borderId="20" xfId="1" applyFont="1" applyFill="1" applyBorder="1"/>
    <xf numFmtId="165" fontId="9" fillId="0" borderId="0" xfId="0" applyNumberFormat="1" applyFont="1"/>
    <xf numFmtId="165" fontId="9" fillId="0" borderId="1" xfId="0" applyNumberFormat="1" applyFont="1" applyBorder="1"/>
    <xf numFmtId="164" fontId="0" fillId="0" borderId="0" xfId="1" applyFont="1" applyFill="1"/>
    <xf numFmtId="164" fontId="0" fillId="6" borderId="1" xfId="1" applyFont="1" applyFill="1" applyBorder="1"/>
    <xf numFmtId="0" fontId="14" fillId="0" borderId="0" xfId="0" applyFont="1"/>
    <xf numFmtId="164" fontId="0" fillId="6" borderId="0" xfId="1" applyFont="1" applyFill="1"/>
    <xf numFmtId="164" fontId="0" fillId="0" borderId="4" xfId="1" applyFont="1" applyFill="1" applyBorder="1"/>
    <xf numFmtId="44" fontId="0" fillId="0" borderId="1" xfId="0" applyNumberFormat="1" applyBorder="1" applyAlignment="1">
      <alignment horizontal="center"/>
    </xf>
    <xf numFmtId="0" fontId="4" fillId="0" borderId="1" xfId="2" applyFill="1" applyBorder="1"/>
    <xf numFmtId="0" fontId="9" fillId="0" borderId="4" xfId="0" applyFont="1" applyBorder="1"/>
    <xf numFmtId="165" fontId="0" fillId="0" borderId="4" xfId="0" applyNumberFormat="1" applyBorder="1"/>
    <xf numFmtId="165" fontId="0" fillId="0" borderId="3" xfId="0" applyNumberFormat="1" applyBorder="1"/>
    <xf numFmtId="164" fontId="9" fillId="0" borderId="4" xfId="1" applyFont="1" applyFill="1" applyBorder="1"/>
    <xf numFmtId="164" fontId="9" fillId="0" borderId="3" xfId="1" applyFont="1" applyFill="1" applyBorder="1"/>
    <xf numFmtId="164" fontId="0" fillId="0" borderId="0" xfId="1" applyFont="1" applyBorder="1" applyAlignment="1">
      <alignment vertical="top" wrapText="1"/>
    </xf>
    <xf numFmtId="164" fontId="0" fillId="0" borderId="0" xfId="1" applyFont="1" applyAlignment="1">
      <alignment wrapText="1"/>
    </xf>
    <xf numFmtId="164" fontId="5" fillId="0" borderId="0" xfId="1" applyFont="1" applyAlignment="1">
      <alignment wrapText="1"/>
    </xf>
    <xf numFmtId="164" fontId="8" fillId="2" borderId="1" xfId="1" applyFont="1" applyFill="1" applyBorder="1" applyAlignment="1">
      <alignment horizontal="center" vertical="center"/>
    </xf>
    <xf numFmtId="164" fontId="0" fillId="9" borderId="1" xfId="1" applyFont="1" applyFill="1" applyBorder="1"/>
    <xf numFmtId="0" fontId="6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64" fontId="0" fillId="9" borderId="3" xfId="1" applyFont="1" applyFill="1" applyBorder="1"/>
    <xf numFmtId="16" fontId="0" fillId="2" borderId="1" xfId="0" applyNumberForma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6" borderId="1" xfId="1" applyFont="1" applyFill="1" applyBorder="1" applyAlignment="1">
      <alignment horizontal="center" vertical="center"/>
    </xf>
    <xf numFmtId="164" fontId="16" fillId="0" borderId="1" xfId="1" applyFont="1" applyFill="1" applyBorder="1" applyAlignment="1">
      <alignment horizontal="center" vertical="center"/>
    </xf>
    <xf numFmtId="164" fontId="4" fillId="0" borderId="1" xfId="2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44" fontId="0" fillId="2" borderId="22" xfId="0" applyNumberFormat="1" applyFill="1" applyBorder="1" applyAlignment="1">
      <alignment horizontal="center"/>
    </xf>
    <xf numFmtId="164" fontId="0" fillId="0" borderId="3" xfId="1" applyFont="1" applyFill="1" applyBorder="1" applyAlignment="1">
      <alignment horizontal="center" vertical="center"/>
    </xf>
    <xf numFmtId="0" fontId="0" fillId="10" borderId="1" xfId="0" applyFill="1" applyBorder="1"/>
    <xf numFmtId="0" fontId="2" fillId="10" borderId="1" xfId="0" applyFont="1" applyFill="1" applyBorder="1"/>
    <xf numFmtId="0" fontId="0" fillId="5" borderId="1" xfId="0" applyFill="1" applyBorder="1"/>
    <xf numFmtId="0" fontId="2" fillId="5" borderId="1" xfId="0" applyFont="1" applyFill="1" applyBorder="1"/>
    <xf numFmtId="0" fontId="0" fillId="0" borderId="1" xfId="0" applyBorder="1" applyAlignment="1">
      <alignment vertical="center"/>
    </xf>
    <xf numFmtId="0" fontId="0" fillId="11" borderId="1" xfId="0" applyFill="1" applyBorder="1"/>
    <xf numFmtId="44" fontId="9" fillId="2" borderId="1" xfId="0" applyNumberFormat="1" applyFont="1" applyFill="1" applyBorder="1"/>
    <xf numFmtId="44" fontId="9" fillId="0" borderId="1" xfId="0" applyNumberFormat="1" applyFont="1" applyBorder="1"/>
    <xf numFmtId="17" fontId="9" fillId="0" borderId="1" xfId="0" applyNumberFormat="1" applyFont="1" applyBorder="1"/>
    <xf numFmtId="0" fontId="9" fillId="0" borderId="20" xfId="0" applyFont="1" applyBorder="1"/>
    <xf numFmtId="164" fontId="9" fillId="0" borderId="20" xfId="1" applyFont="1" applyFill="1" applyBorder="1"/>
    <xf numFmtId="44" fontId="9" fillId="0" borderId="20" xfId="0" applyNumberFormat="1" applyFont="1" applyBorder="1"/>
    <xf numFmtId="0" fontId="9" fillId="6" borderId="1" xfId="0" applyFont="1" applyFill="1" applyBorder="1"/>
    <xf numFmtId="164" fontId="9" fillId="6" borderId="1" xfId="1" applyFont="1" applyFill="1" applyBorder="1" applyAlignment="1"/>
    <xf numFmtId="44" fontId="9" fillId="6" borderId="1" xfId="0" applyNumberFormat="1" applyFont="1" applyFill="1" applyBorder="1"/>
    <xf numFmtId="164" fontId="9" fillId="2" borderId="20" xfId="0" applyNumberFormat="1" applyFont="1" applyFill="1" applyBorder="1"/>
    <xf numFmtId="0" fontId="0" fillId="11" borderId="1" xfId="0" applyFill="1" applyBorder="1" applyAlignment="1">
      <alignment horizontal="center"/>
    </xf>
    <xf numFmtId="16" fontId="0" fillId="0" borderId="1" xfId="1" applyNumberFormat="1" applyFont="1" applyFill="1" applyBorder="1"/>
    <xf numFmtId="0" fontId="0" fillId="5" borderId="1" xfId="0" applyFill="1" applyBorder="1" applyAlignment="1">
      <alignment horizontal="center" vertical="center"/>
    </xf>
    <xf numFmtId="14" fontId="5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168" fontId="0" fillId="0" borderId="0" xfId="1" applyNumberFormat="1" applyFont="1"/>
    <xf numFmtId="168" fontId="0" fillId="2" borderId="2" xfId="1" applyNumberFormat="1" applyFont="1" applyFill="1" applyBorder="1" applyAlignment="1">
      <alignment horizontal="center" vertical="center"/>
    </xf>
    <xf numFmtId="168" fontId="9" fillId="0" borderId="1" xfId="1" applyNumberFormat="1" applyFont="1" applyFill="1" applyBorder="1"/>
    <xf numFmtId="9" fontId="0" fillId="0" borderId="0" xfId="3" applyFont="1"/>
    <xf numFmtId="164" fontId="0" fillId="6" borderId="0" xfId="1" applyFont="1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9" fontId="0" fillId="3" borderId="0" xfId="3" applyFont="1" applyFill="1"/>
    <xf numFmtId="165" fontId="5" fillId="0" borderId="0" xfId="0" applyNumberFormat="1" applyFont="1"/>
    <xf numFmtId="0" fontId="9" fillId="5" borderId="1" xfId="0" applyFont="1" applyFill="1" applyBorder="1"/>
    <xf numFmtId="1" fontId="0" fillId="0" borderId="1" xfId="1" applyNumberFormat="1" applyFont="1" applyFill="1" applyBorder="1"/>
    <xf numFmtId="164" fontId="2" fillId="0" borderId="1" xfId="1" applyFont="1" applyFill="1" applyBorder="1"/>
    <xf numFmtId="16" fontId="2" fillId="0" borderId="1" xfId="0" applyNumberFormat="1" applyFont="1" applyBorder="1"/>
    <xf numFmtId="165" fontId="0" fillId="3" borderId="0" xfId="0" applyNumberFormat="1" applyFill="1"/>
    <xf numFmtId="0" fontId="0" fillId="5" borderId="1" xfId="0" applyFill="1" applyBorder="1" applyAlignment="1">
      <alignment horizontal="center"/>
    </xf>
    <xf numFmtId="17" fontId="0" fillId="0" borderId="0" xfId="0" applyNumberFormat="1"/>
    <xf numFmtId="164" fontId="2" fillId="0" borderId="1" xfId="1" applyFont="1" applyBorder="1"/>
    <xf numFmtId="164" fontId="9" fillId="0" borderId="1" xfId="0" applyNumberFormat="1" applyFont="1" applyBorder="1"/>
    <xf numFmtId="0" fontId="0" fillId="0" borderId="0" xfId="0" quotePrefix="1"/>
    <xf numFmtId="164" fontId="9" fillId="0" borderId="0" xfId="1" applyFont="1"/>
    <xf numFmtId="0" fontId="9" fillId="0" borderId="0" xfId="0" quotePrefix="1" applyFont="1"/>
    <xf numFmtId="17" fontId="0" fillId="0" borderId="0" xfId="0" quotePrefix="1" applyNumberFormat="1"/>
    <xf numFmtId="164" fontId="18" fillId="0" borderId="1" xfId="1" applyFont="1" applyBorder="1"/>
    <xf numFmtId="0" fontId="4" fillId="0" borderId="0" xfId="2" applyFill="1"/>
    <xf numFmtId="0" fontId="0" fillId="0" borderId="18" xfId="0" applyBorder="1"/>
    <xf numFmtId="164" fontId="9" fillId="0" borderId="0" xfId="0" applyNumberFormat="1" applyFont="1"/>
    <xf numFmtId="14" fontId="5" fillId="0" borderId="0" xfId="0" applyNumberFormat="1" applyFont="1" applyAlignment="1">
      <alignment wrapText="1"/>
    </xf>
    <xf numFmtId="164" fontId="9" fillId="3" borderId="1" xfId="1" applyFont="1" applyFill="1" applyBorder="1"/>
    <xf numFmtId="16" fontId="2" fillId="0" borderId="1" xfId="1" applyNumberFormat="1" applyFont="1" applyBorder="1"/>
    <xf numFmtId="164" fontId="0" fillId="0" borderId="1" xfId="0" applyNumberFormat="1" applyBorder="1" applyAlignment="1">
      <alignment horizontal="center"/>
    </xf>
    <xf numFmtId="0" fontId="9" fillId="0" borderId="1" xfId="0" applyFont="1" applyBorder="1" applyAlignment="1">
      <alignment wrapText="1"/>
    </xf>
    <xf numFmtId="16" fontId="9" fillId="0" borderId="1" xfId="0" applyNumberFormat="1" applyFont="1" applyBorder="1" applyAlignment="1">
      <alignment vertical="center"/>
    </xf>
    <xf numFmtId="164" fontId="0" fillId="5" borderId="26" xfId="1" applyFont="1" applyFill="1" applyBorder="1"/>
    <xf numFmtId="0" fontId="4" fillId="0" borderId="1" xfId="2" applyBorder="1"/>
    <xf numFmtId="0" fontId="4" fillId="0" borderId="0" xfId="2"/>
    <xf numFmtId="0" fontId="0" fillId="12" borderId="1" xfId="0" applyFill="1" applyBorder="1"/>
    <xf numFmtId="164" fontId="9" fillId="0" borderId="0" xfId="1" applyFont="1" applyFill="1"/>
    <xf numFmtId="0" fontId="15" fillId="0" borderId="0" xfId="0" applyFont="1"/>
    <xf numFmtId="164" fontId="0" fillId="5" borderId="3" xfId="1" applyFont="1" applyFill="1" applyBorder="1"/>
    <xf numFmtId="164" fontId="9" fillId="0" borderId="1" xfId="1" applyFont="1" applyFill="1" applyBorder="1" applyAlignment="1">
      <alignment horizontal="center"/>
    </xf>
    <xf numFmtId="44" fontId="19" fillId="2" borderId="1" xfId="0" applyNumberFormat="1" applyFont="1" applyFill="1" applyBorder="1"/>
    <xf numFmtId="16" fontId="9" fillId="0" borderId="1" xfId="1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" fontId="9" fillId="0" borderId="18" xfId="0" applyNumberFormat="1" applyFont="1" applyBorder="1"/>
    <xf numFmtId="164" fontId="0" fillId="0" borderId="3" xfId="1" applyFont="1" applyBorder="1"/>
    <xf numFmtId="165" fontId="9" fillId="0" borderId="18" xfId="0" applyNumberFormat="1" applyFont="1" applyBorder="1"/>
    <xf numFmtId="165" fontId="9" fillId="0" borderId="4" xfId="0" applyNumberFormat="1" applyFont="1" applyBorder="1"/>
    <xf numFmtId="44" fontId="19" fillId="0" borderId="1" xfId="0" applyNumberFormat="1" applyFont="1" applyBorder="1"/>
    <xf numFmtId="164" fontId="9" fillId="5" borderId="1" xfId="1" applyFont="1" applyFill="1" applyBorder="1"/>
    <xf numFmtId="164" fontId="9" fillId="2" borderId="1" xfId="0" applyNumberFormat="1" applyFont="1" applyFill="1" applyBorder="1" applyAlignment="1">
      <alignment horizontal="center" vertical="center"/>
    </xf>
    <xf numFmtId="4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6" fillId="10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0" fillId="11" borderId="1" xfId="0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/>
    </xf>
    <xf numFmtId="0" fontId="0" fillId="11" borderId="1" xfId="0" applyFill="1" applyBorder="1" applyAlignment="1">
      <alignment horizontal="center" vertical="center"/>
    </xf>
    <xf numFmtId="0" fontId="0" fillId="0" borderId="0" xfId="0"/>
    <xf numFmtId="0" fontId="4" fillId="0" borderId="1" xfId="2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164" fontId="0" fillId="6" borderId="25" xfId="1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7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7" borderId="7" xfId="0" applyFill="1" applyBorder="1" applyAlignment="1">
      <alignment horizontal="left" vertical="center" wrapText="1"/>
    </xf>
    <xf numFmtId="0" fontId="0" fillId="7" borderId="8" xfId="0" applyFill="1" applyBorder="1" applyAlignment="1">
      <alignment horizontal="left" vertical="center" wrapText="1"/>
    </xf>
    <xf numFmtId="0" fontId="0" fillId="7" borderId="11" xfId="0" applyFill="1" applyBorder="1" applyAlignment="1">
      <alignment horizontal="left" vertical="center" wrapText="1"/>
    </xf>
    <xf numFmtId="0" fontId="0" fillId="7" borderId="12" xfId="0" applyFill="1" applyBorder="1" applyAlignment="1">
      <alignment horizontal="left" vertical="center" wrapText="1"/>
    </xf>
    <xf numFmtId="165" fontId="0" fillId="3" borderId="21" xfId="0" applyNumberFormat="1" applyFill="1" applyBorder="1" applyAlignment="1">
      <alignment horizontal="center"/>
    </xf>
    <xf numFmtId="165" fontId="0" fillId="3" borderId="19" xfId="0" applyNumberForma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count/Accounting/Sales%20Journal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ORS LIST"/>
      <sheetName val="Sales Summary"/>
      <sheetName val="Customer List"/>
      <sheetName val="Outstanding"/>
      <sheetName val="Sept"/>
      <sheetName val="OCT"/>
      <sheetName val="NOV"/>
      <sheetName val="Dec"/>
      <sheetName val="Jan"/>
      <sheetName val="FEB"/>
      <sheetName val="MAR"/>
      <sheetName val="cASH"/>
      <sheetName val="Balestier "/>
      <sheetName val="Tong Shui Desserts"/>
      <sheetName val="AMK628"/>
      <sheetName val="Ronnie"/>
      <sheetName val="梅林_x0009_"/>
      <sheetName val="Soon Soon Soon"/>
      <sheetName val="The Dessert Shop (2)"/>
      <sheetName val="Wee Kee"/>
      <sheetName val="Dessert  Station"/>
      <sheetName val="樟宜村甜品屋           _x0009_"/>
      <sheetName val="好运   "/>
      <sheetName val="MFC"/>
      <sheetName val="ID#09"/>
      <sheetName val="ID#10"/>
      <sheetName val="ID#11"/>
      <sheetName val="ID#13"/>
      <sheetName val="ID#18"/>
      <sheetName val="ID#19"/>
      <sheetName val="ID#26"/>
      <sheetName val="ID#33"/>
      <sheetName val="ID#50"/>
      <sheetName val="ID#77"/>
      <sheetName val="id#78"/>
      <sheetName val="ID#88"/>
      <sheetName val="ID#89"/>
      <sheetName val="ID#102"/>
      <sheetName val="ID#135"/>
      <sheetName val="凉凉   "/>
      <sheetName val="源兴      "/>
      <sheetName val="#01"/>
      <sheetName val="#02"/>
      <sheetName val="#03"/>
      <sheetName val="#04"/>
      <sheetName val="#05"/>
      <sheetName val="#06"/>
      <sheetName val="#07"/>
      <sheetName val="#15"/>
      <sheetName val="#16"/>
      <sheetName val="#17"/>
      <sheetName val="#28"/>
      <sheetName val="#29"/>
      <sheetName val="#31"/>
      <sheetName val="#32"/>
      <sheetName val="#35"/>
      <sheetName val="#36"/>
      <sheetName val="#39"/>
      <sheetName val="#40"/>
      <sheetName val="#41"/>
      <sheetName val="#42"/>
      <sheetName val="#43"/>
      <sheetName val="#44"/>
      <sheetName val="#45"/>
      <sheetName val="#47"/>
      <sheetName val="#48"/>
      <sheetName val="#49"/>
      <sheetName val="#53"/>
      <sheetName val="#54"/>
      <sheetName val="#55"/>
      <sheetName val="#56"/>
      <sheetName val="#73"/>
      <sheetName val="#74"/>
      <sheetName val="#75"/>
      <sheetName val="#76"/>
      <sheetName val="#79"/>
      <sheetName val="#80"/>
      <sheetName val="#81"/>
      <sheetName val="#97"/>
      <sheetName val="#101"/>
      <sheetName val="#103"/>
      <sheetName val="#104"/>
      <sheetName val="#121"/>
      <sheetName val="#127"/>
      <sheetName val="#129"/>
      <sheetName val="#130"/>
      <sheetName val="#131"/>
      <sheetName val="#133"/>
      <sheetName val="#134"/>
      <sheetName val="Koufu"/>
      <sheetName val="Koufu CN"/>
      <sheetName val="RETURN CN"/>
      <sheetName val="Tan Soon Mui"/>
      <sheetName val="Rojak"/>
      <sheetName val="甜  甜"/>
      <sheetName val="甜  甜 12"/>
      <sheetName val="Adam #01-29"/>
      <sheetName val="Ally McBean's "/>
      <sheetName val="Yu Kee"/>
      <sheetName val="ID#12"/>
      <sheetName val="ID#20"/>
      <sheetName val="ID#72"/>
      <sheetName val="ID#58"/>
      <sheetName val="ID#71"/>
      <sheetName val="ID#46"/>
      <sheetName val="Rasa Rasa"/>
      <sheetName val="RasaRasa Yishun"/>
      <sheetName val="Rasa Rasa 8A"/>
      <sheetName val="Tea Three "/>
      <sheetName val="New Trends_x0009_"/>
      <sheetName val="Zhu Fang Ruo"/>
      <sheetName val="滨海"/>
      <sheetName val="Chendol"/>
      <sheetName val="The Dessert Shop"/>
      <sheetName val="Dessert Delight"/>
      <sheetName val="小福"/>
      <sheetName val="Hawker Way "/>
      <sheetName val="甜  甜 2019"/>
      <sheetName val="SALES LIST"/>
      <sheetName val="Fine food"/>
      <sheetName val="珍姐"/>
    </sheetNames>
    <sheetDataSet>
      <sheetData sheetId="0" refreshError="1"/>
      <sheetData sheetId="1" refreshError="1"/>
      <sheetData sheetId="2" refreshError="1">
        <row r="4">
          <cell r="A4" t="str">
            <v>ID#01</v>
          </cell>
          <cell r="B4" t="str">
            <v>Koufu Rasapura Masters                            2, Bayfront Avenue #B2-49A/50A Singapore 018972                              (Dim Dum)</v>
          </cell>
        </row>
        <row r="5">
          <cell r="A5" t="str">
            <v>ID#02</v>
          </cell>
          <cell r="B5" t="str">
            <v>Koufu Rasapura Masters                            2, Bayfront Avenue #B2-49A/50A Singapore 018972                               (Fruit)</v>
          </cell>
        </row>
        <row r="6">
          <cell r="A6" t="str">
            <v>ID#03</v>
          </cell>
          <cell r="B6" t="str">
            <v>Koufu Rasapura Masters                            2, Bayfront Avenue #B2-49A/50A Singapore 018972                               (Drink)</v>
          </cell>
        </row>
        <row r="7">
          <cell r="A7" t="str">
            <v>ID#04</v>
          </cell>
          <cell r="B7" t="str">
            <v>Koufu Rasapura Masters                           2, Bayfront Avenue #B2-49A/50A Singapore 018972                              (Dessert)</v>
          </cell>
        </row>
        <row r="8">
          <cell r="A8" t="str">
            <v>ID#05</v>
          </cell>
          <cell r="B8" t="str">
            <v>IR, Singapore Pool stall                            2 Bayfront Avenue. #01-01  Singapore 018972</v>
          </cell>
        </row>
        <row r="9">
          <cell r="A9" t="str">
            <v>ID#06</v>
          </cell>
          <cell r="B9" t="str">
            <v>Koufu - Marina                                         6, Raffles Boulevard #04-101/102 Marina Square Singapore 039594                  (Drink)</v>
          </cell>
        </row>
        <row r="10">
          <cell r="A10" t="str">
            <v>ID#07</v>
          </cell>
          <cell r="B10" t="str">
            <v>Koufu - Marina                                      6, Raffles Boulevard #04-101/102 Marina Square Singapore 039594                (Dessert)</v>
          </cell>
        </row>
        <row r="11">
          <cell r="A11" t="str">
            <v>ID#08</v>
          </cell>
          <cell r="B11" t="str">
            <v>甜甜                                                            Tiong Bahru Market. 30 Seng Poh Road #01-25. Singapore 168898</v>
          </cell>
        </row>
        <row r="12">
          <cell r="A12" t="str">
            <v>ID#09</v>
          </cell>
          <cell r="B12" t="str">
            <v>Drink &amp; Dessert Stall                                  Bugis Stall #16. 200 Victoria Street     #03-30. Bugis Junction. Singapore 188021</v>
          </cell>
        </row>
        <row r="13">
          <cell r="A13" t="str">
            <v>ID#10</v>
          </cell>
          <cell r="B13" t="str">
            <v>Drink &amp; Dessert Stall                             252 North Bridge Road.                                   #03-15/16/17 Raffles City Shopping Centre.                         Singapore 189768.</v>
          </cell>
        </row>
        <row r="14">
          <cell r="A14" t="str">
            <v>ID#11</v>
          </cell>
          <cell r="B14" t="str">
            <v>Toast Junction                                       252 North Bridge Road.                                   #03-15/16/17 Raffles City Shopping Centre.                          Singapore 189768.</v>
          </cell>
        </row>
        <row r="15">
          <cell r="A15" t="str">
            <v>ID#12</v>
          </cell>
          <cell r="B15" t="str">
            <v xml:space="preserve">JNS 111 Food                                               Cuppage Plaza #B1-19/20. Singapore 228796 </v>
          </cell>
        </row>
        <row r="16">
          <cell r="A16" t="str">
            <v>ID#13</v>
          </cell>
          <cell r="B16" t="str">
            <v>Combined Stalls                                    1 kim Seng Promenade #03-116. Great World City Singapore 237994</v>
          </cell>
        </row>
        <row r="17">
          <cell r="A17" t="str">
            <v>ID#14</v>
          </cell>
          <cell r="B17" t="str">
            <v>JNS 111 Food                                               River Vally Point #01-11 Singapore 248371.</v>
          </cell>
        </row>
        <row r="18">
          <cell r="A18" t="str">
            <v>ID#15</v>
          </cell>
          <cell r="B18" t="str">
            <v>Koufu - Novena                                           10, Sinaran Drive #04-14 to 19,56 to 73. Novena Square 2 Singapore 307506                                             (Dim Sum)</v>
          </cell>
        </row>
        <row r="19">
          <cell r="A19" t="str">
            <v>ID#16</v>
          </cell>
          <cell r="B19" t="str">
            <v>Koufu - Novena                                       10, Sinaran Drive #04-14 to 19,56 to 73. Novena Square 2  Singapore 307506                                            (Drink)</v>
          </cell>
        </row>
        <row r="20">
          <cell r="A20" t="str">
            <v>ID#17</v>
          </cell>
          <cell r="B20" t="str">
            <v>Fork &amp; Spoon                                                10, Sinaran Drive #04-14 to 19,56 to 73. Novena Square 2 Singapore 307506                                             (Dessert)</v>
          </cell>
        </row>
        <row r="21">
          <cell r="A21" t="str">
            <v>ID#18</v>
          </cell>
          <cell r="B21" t="str">
            <v>Drink &amp; Dessert Stall/                          United Square Stall #07.                                          101 Thomson Road United Square #b1-02/57/59  Singapore 307591</v>
          </cell>
        </row>
        <row r="22">
          <cell r="A22" t="str">
            <v>ID#19</v>
          </cell>
          <cell r="B22" t="str">
            <v>Toast Junction                                         United Square Stall #07.                                       101 Thomson Road United Square. Singapore 307591</v>
          </cell>
        </row>
        <row r="23">
          <cell r="A23" t="str">
            <v>ID#20</v>
          </cell>
          <cell r="B23" t="str">
            <v>S111 Pte Ltd                                             26A, Kallang Place. Singapore 339212</v>
          </cell>
        </row>
        <row r="24">
          <cell r="A24" t="str">
            <v>ID#21</v>
          </cell>
          <cell r="B24" t="str">
            <v>Balestier Market Pte Ltd                       411, Balester Road.                         Singapore 329930                                                ( Drink Stall)</v>
          </cell>
        </row>
        <row r="25">
          <cell r="A25" t="str">
            <v>ID#22</v>
          </cell>
          <cell r="B25" t="str">
            <v>Ally McBean's Food Supply                       Block 115 Aljunied Ave 2 #01-53B Singapore 380115</v>
          </cell>
        </row>
        <row r="26">
          <cell r="A26" t="str">
            <v>ID#23</v>
          </cell>
          <cell r="B26" t="str">
            <v>Yu Kee Group Pte Ltd                               32, Woodlands Terrace, Singapore 738452.</v>
          </cell>
        </row>
        <row r="27">
          <cell r="A27" t="str">
            <v>ID#24</v>
          </cell>
          <cell r="B27" t="str">
            <v>Dessert Station                                         270 Queen Street #01-41 Albert Centre. Singapore</v>
          </cell>
        </row>
        <row r="28">
          <cell r="A28" t="str">
            <v>ID#25</v>
          </cell>
          <cell r="B28" t="str">
            <v xml:space="preserve">甜甜                                                            Blk 28  Jalan Klinik  #09-43 Singapore </v>
          </cell>
        </row>
        <row r="29">
          <cell r="A29" t="str">
            <v>ID#26</v>
          </cell>
          <cell r="B29" t="str">
            <v>Combined Stalls                                    No 1 Harbourfont Centre, Maritime Centre #03-01/04 Singapore 099253</v>
          </cell>
        </row>
        <row r="30">
          <cell r="A30" t="str">
            <v>ID#27</v>
          </cell>
          <cell r="B30" t="str">
            <v>Dessert First Pte Ltd                                   37, #01-407 Jalan Rummah Tinggi Singapore 150037</v>
          </cell>
        </row>
        <row r="31">
          <cell r="A31" t="str">
            <v>ID#28</v>
          </cell>
          <cell r="B31" t="str">
            <v>Koufu - Toa Payoh                                     Block 500, Toa Payoh Centre. Lorong 6 #02-30  Singpaore 310500                                                                 (Dim Sum)</v>
          </cell>
        </row>
        <row r="32">
          <cell r="A32" t="str">
            <v>ID#29</v>
          </cell>
          <cell r="B32" t="str">
            <v>Koufu - Toa Payoh                                       Block 500, Toa Payoh Centre. Lorong 6 #02-30 Singapore 310500                                                                 (Dessert)</v>
          </cell>
        </row>
        <row r="33">
          <cell r="A33" t="str">
            <v>ID#30</v>
          </cell>
          <cell r="B33" t="str">
            <v>Tea Three Café Pte Ltd                               Block 4012, Ang Mo Kio Ave 10         #01-05 TechPlace 1 Singapore 569628</v>
          </cell>
        </row>
        <row r="34">
          <cell r="A34" t="str">
            <v>ID#31</v>
          </cell>
          <cell r="B34" t="str">
            <v>Koufu - Nanyang                                              180, Ang Mo Kio Ave 8. Block A unit 235 Nanyang Polythenic Singapore 569830                                      (Dim Sum)</v>
          </cell>
        </row>
        <row r="35">
          <cell r="A35" t="str">
            <v>ID#32</v>
          </cell>
          <cell r="B35" t="str">
            <v>Koufu - Nanyang                                              180, Ang Mo Kio Ave 8. Block A unit 235 Nanyang Polythenic Singapore 569830                                       (Dessert)</v>
          </cell>
        </row>
        <row r="36">
          <cell r="A36" t="str">
            <v>ID#33</v>
          </cell>
          <cell r="B36" t="str">
            <v>Combined Stalls                                    Junction 8. 9 Bishan Place                            #04-01. Junction 8 Shopping Centre. Singapore 579837</v>
          </cell>
        </row>
        <row r="37">
          <cell r="A37" t="str">
            <v>ID#34</v>
          </cell>
          <cell r="B37" t="str">
            <v>Rasa Rasa @ Yishun Restaurant Pte Ltd   348 Yishun Ave 11 #01-04. Singapore 760348.</v>
          </cell>
        </row>
        <row r="38">
          <cell r="A38" t="str">
            <v>ID#35</v>
          </cell>
          <cell r="B38" t="str">
            <v>Koufu Fusionoplis one.                                           1 Fusionopolis Way Basement 2 #B2-02 Singapore 138632                                   (Fruit)</v>
          </cell>
        </row>
        <row r="39">
          <cell r="A39" t="str">
            <v>ID#36</v>
          </cell>
          <cell r="B39" t="str">
            <v>Koufu Fusionoplis one                                            1 Fusionopolis Way Basement 2 #B2-02 Singapore 138632                                    (Dessert)</v>
          </cell>
        </row>
        <row r="40">
          <cell r="A40" t="str">
            <v>ID#37</v>
          </cell>
          <cell r="B40" t="str">
            <v>Koufu - Anchor                                                                        370 Alexandra Road #01-20/21 Anchor Point Shopping Ctr Singapore 159953                      (Fruit)</v>
          </cell>
        </row>
        <row r="41">
          <cell r="A41" t="str">
            <v>ID#38</v>
          </cell>
          <cell r="B41" t="str">
            <v>Koufu - Anchor                                                                       370 Alexandra Road #01-20/21 Anchor Point Shopping Ctr Singapore 159953                       (Dessert)</v>
          </cell>
        </row>
        <row r="42">
          <cell r="A42" t="str">
            <v>ID#39</v>
          </cell>
          <cell r="B42" t="str">
            <v>Koufu - Ngee Ann                                   535 Clementi Road Block 51, Level 2 Ngee Ann Polythenic NIC Singapore 599489                    (Fruit)</v>
          </cell>
        </row>
        <row r="43">
          <cell r="A43" t="str">
            <v>ID#40</v>
          </cell>
          <cell r="B43" t="str">
            <v>Koufu - Ngee Ann                                    535 Clementi Road Block 51, Level 2 Ngee Ann Polythenic NIC Singapore 599489                     (Dim Sum)</v>
          </cell>
        </row>
        <row r="44">
          <cell r="A44" t="str">
            <v>ID#41</v>
          </cell>
          <cell r="B44" t="str">
            <v xml:space="preserve">Koufu - Ngee Ann                                         535 Clementi Road Block 51, Level 2 Ngee Ann Polythenic NIC Singapore 599489    (Dessert)              </v>
          </cell>
        </row>
        <row r="45">
          <cell r="A45" t="str">
            <v>ID#42</v>
          </cell>
          <cell r="B45" t="str">
            <v>Jem Cook House                                           50, Jurong Gateway Road #05-01 JEMS Singapore 608549                                         (Fruit)</v>
          </cell>
        </row>
        <row r="46">
          <cell r="A46" t="str">
            <v>ID#43</v>
          </cell>
          <cell r="B46" t="str">
            <v>Jem cook House                                            50, Jurong Gateway Road #05-01 JEMS Singapore 608549                                         (Dim Sum)</v>
          </cell>
        </row>
        <row r="47">
          <cell r="A47" t="str">
            <v>ID#44</v>
          </cell>
          <cell r="B47" t="str">
            <v>Jem cook House                                             50, Jurong Gateway Road #05-01 JEMS Singapore 608549                                          (Dessert)</v>
          </cell>
        </row>
        <row r="48">
          <cell r="A48" t="str">
            <v>ID#45</v>
          </cell>
          <cell r="B48" t="str">
            <v>Happy Hawker                                              Block 132 Jurong East  #01-271 Singapore 600132                                                  (Dessert)</v>
          </cell>
        </row>
        <row r="49">
          <cell r="A49" t="str">
            <v>ID#46</v>
          </cell>
          <cell r="B49" t="str">
            <v>Xi Yue Yuan Pte Ltd                                  No 1, Soon Lee Street. #01-32 Pioneer Centre. Singapore 627605</v>
          </cell>
        </row>
        <row r="50">
          <cell r="A50" t="str">
            <v>ID#47</v>
          </cell>
          <cell r="B50" t="str">
            <v>Koufu - Dessert                                       632, Bukit Batok Central #01-132 Singapore 650632                                                   (Dessert)</v>
          </cell>
        </row>
        <row r="51">
          <cell r="A51" t="str">
            <v>ID#48</v>
          </cell>
          <cell r="B51" t="str">
            <v>Koufu - Drink                                         1, Bukit Batok Central Link.        #04-01 West Mall Singapore 658713                                                             (Drink)</v>
          </cell>
        </row>
        <row r="52">
          <cell r="A52" t="str">
            <v>ID#49</v>
          </cell>
          <cell r="B52" t="str">
            <v>Koufu - Dessert                                        1, Bukit Batok Central Link.         #04-01 West Mall Singapore 658713                                                              (Dessert)</v>
          </cell>
        </row>
        <row r="53">
          <cell r="A53" t="str">
            <v>ID#50</v>
          </cell>
          <cell r="B53" t="str">
            <v>Drink &amp; Dessert Stall                                 CCK Lots1 Stall #15.                           21 Choa Chua Kang Ave 4,                #04-15. Lot One Shoppers Mall. Singapore 689812</v>
          </cell>
        </row>
        <row r="54">
          <cell r="A54" t="str">
            <v>ID#51</v>
          </cell>
          <cell r="B54" t="str">
            <v>Rasa Rasa Food Fiesta Restaurant  LLP       Block 160A, Jln Teck Whye         #01-01 Singapore 691160</v>
          </cell>
        </row>
        <row r="55">
          <cell r="A55" t="str">
            <v>ID#52</v>
          </cell>
          <cell r="B55" t="str">
            <v>NEW  TRENDS                                            Block 753 Choa Chu Kang Ave 1           #02-213    Singapore</v>
          </cell>
        </row>
        <row r="56">
          <cell r="A56" t="str">
            <v>ID#53</v>
          </cell>
          <cell r="B56" t="str">
            <v>Koufu -Fruit                                            Block 768 Woodlands Ave 6                 #01-30/31 Singapore 730768                         (Fruit)</v>
          </cell>
        </row>
        <row r="57">
          <cell r="A57" t="str">
            <v>ID#54</v>
          </cell>
          <cell r="B57" t="str">
            <v>Koufu - Drink                                         Block 768 Woodlands Ave 6                #01-30/31 Singapore 730768                           (Drink)</v>
          </cell>
        </row>
        <row r="58">
          <cell r="A58" t="str">
            <v>ID#55</v>
          </cell>
          <cell r="B58" t="str">
            <v>Koufu - Dim Sum                                    Block 768 Woodlands Ave 6                 #01-30/31 Singapore 730768                           (Dim Sum)</v>
          </cell>
        </row>
        <row r="59">
          <cell r="A59" t="str">
            <v>ID#56</v>
          </cell>
          <cell r="B59" t="str">
            <v xml:space="preserve"> Fork &amp; Spoon                                               Block 768 Woodlands Ave 6 #01-30/31 Singapore 730768                                         (Dessert)</v>
          </cell>
        </row>
        <row r="60">
          <cell r="A60" t="str">
            <v>ID#57</v>
          </cell>
          <cell r="B60" t="str">
            <v>Xi Yue Yuan Pte Ltd                                  No2, Woodlands Sector 1 #01-28 Woodlands Spectrum 1 Singapore 738068</v>
          </cell>
        </row>
        <row r="61">
          <cell r="A61" t="str">
            <v>ID#58</v>
          </cell>
          <cell r="B61" t="str">
            <v xml:space="preserve">Specturm Food Centre Pte Ltd               No.2 Woodlands Sector 1. #01-28  Woodlands Spectrum 1. Singapore 738068              </v>
          </cell>
        </row>
        <row r="62">
          <cell r="A62" t="str">
            <v>ID#59</v>
          </cell>
          <cell r="B62" t="str">
            <v>Tan Soon Mui Food Industries                       8, Woodlands Terrace. Singapore 738433.</v>
          </cell>
        </row>
        <row r="63">
          <cell r="A63" t="str">
            <v>ID#60</v>
          </cell>
          <cell r="B63" t="str">
            <v>Rasa Rasa Catering Services Pte Ltd   8A, Admiralty Street Food Exchange #04-08.                                        Singapore 757437.</v>
          </cell>
        </row>
        <row r="64">
          <cell r="A64" t="str">
            <v>ID#61</v>
          </cell>
          <cell r="B64" t="str">
            <v>Ronnie kitchen Pte Ltd                            8A, Admiralty Street Food Exchange      #06-07. Singapore 757437.</v>
          </cell>
        </row>
        <row r="65">
          <cell r="A65" t="str">
            <v>ID#62</v>
          </cell>
          <cell r="B65" t="str">
            <v>Wee Kee Catering Pte Ltd                       8A, Admiralty Street Food Exchange     #03-07. Singapore 757437.</v>
          </cell>
        </row>
        <row r="66">
          <cell r="A66" t="str">
            <v>ID#63</v>
          </cell>
          <cell r="B66" t="str">
            <v xml:space="preserve">Zhu Fang Ruo                                          11 Canberra Road #01-05. Singapore 759775.              </v>
          </cell>
        </row>
        <row r="67">
          <cell r="A67" t="str">
            <v>ID#64</v>
          </cell>
          <cell r="B67" t="str">
            <v xml:space="preserve">Balestier Market Pte Ltd                      411, Balester Road.                          Singapore 329930                                                   (Dessert Stall) </v>
          </cell>
        </row>
        <row r="68">
          <cell r="A68" t="str">
            <v>ID#65</v>
          </cell>
          <cell r="B68" t="str">
            <v>Yu Kee Group Pte Ltd                               Kw Café, My Kampung. Kallang Wave Mall #02-16/K6. Singapore 397628</v>
          </cell>
        </row>
        <row r="69">
          <cell r="A69" t="str">
            <v>ID#66</v>
          </cell>
          <cell r="B69" t="str">
            <v>Dessert Station                                        Block 26, Chai Chee Road.                    #11-417. Singapore 460026</v>
          </cell>
        </row>
        <row r="70">
          <cell r="A70" t="str">
            <v>ID#67</v>
          </cell>
          <cell r="B70" t="str">
            <v>梅林                                                             Changi Village Hawker Centre.                                         #01- 57  Singapore 500002</v>
          </cell>
        </row>
        <row r="71">
          <cell r="A71" t="str">
            <v>ID#68</v>
          </cell>
          <cell r="B71" t="str">
            <v>梅林                                                             Block 425, #06-409 Tampines Street 41, Singapore 520425</v>
          </cell>
        </row>
        <row r="72">
          <cell r="A72" t="str">
            <v>ID#69</v>
          </cell>
          <cell r="B72" t="str">
            <v>滨海甜品                                                      Blk 248, Simei St 5. Singapore 520120</v>
          </cell>
        </row>
        <row r="73">
          <cell r="A73" t="str">
            <v>ID#70</v>
          </cell>
          <cell r="B73" t="str">
            <v>CHENDOL                                                          Blk 84, Marine Parade #01-09</v>
          </cell>
        </row>
        <row r="74">
          <cell r="A74" t="str">
            <v>ID#71</v>
          </cell>
          <cell r="B74" t="str">
            <v>Greenwich Food Centre Pte Ltd           No 39, Greenwich Drive. #01-12 Singapore 533863.</v>
          </cell>
        </row>
        <row r="75">
          <cell r="A75" t="str">
            <v>ID#72</v>
          </cell>
          <cell r="B75" t="str">
            <v>S111 Beverage Pte Ltd                            No 61, Tai Seng Ave. Singapore 534167</v>
          </cell>
        </row>
        <row r="76">
          <cell r="A76" t="str">
            <v>ID#73</v>
          </cell>
          <cell r="B76" t="str">
            <v>Koufu - Rivervale                                                                        Block 118 Rivervale Drive,         #02-15/16 Rivervale Plaza Singapore 540118                               (Dim Sum)</v>
          </cell>
        </row>
        <row r="77">
          <cell r="A77" t="str">
            <v>ID#74</v>
          </cell>
          <cell r="B77" t="str">
            <v>Sengkang General Community Hospital. 1 Anchorvale Street #01-21 S'pore 544835                                                                     (Drink)</v>
          </cell>
        </row>
        <row r="78">
          <cell r="A78" t="str">
            <v>ID#75</v>
          </cell>
          <cell r="B78" t="str">
            <v>Sengkang General Community Hospital. 1 Anchorvale Street #01-21 S'pore 544835                                                                    (Dessert)</v>
          </cell>
        </row>
        <row r="79">
          <cell r="A79" t="str">
            <v>ID#76</v>
          </cell>
          <cell r="B79" t="str">
            <v>Sengkang General Community Hospital. 1 Anchorvale Street #01-21 S'pore 544835                                                                    (DIM Sum)</v>
          </cell>
        </row>
        <row r="80">
          <cell r="A80" t="str">
            <v>ID#77</v>
          </cell>
          <cell r="B80" t="str">
            <v>Toast Junction                                         NEX Stall #MR3, 23 Serangoon Central #04-16. Nex Shopping Mall. Singapore 556083</v>
          </cell>
        </row>
        <row r="81">
          <cell r="A81" t="str">
            <v>ID#78</v>
          </cell>
          <cell r="B81" t="str">
            <v>Juice Stall                                                    Jewel Changi Airport . Five Spice, Stall #01. 78, Airport  Boulevard. #B2-238/239/240. (819666)</v>
          </cell>
        </row>
        <row r="82">
          <cell r="A82" t="str">
            <v>ID#79</v>
          </cell>
          <cell r="B82" t="str">
            <v xml:space="preserve"> Puggol OASIS (Gourmet Paradise)                                                          681 Punggol Drive                                                    #04-01 OASIS Terraces                   Singapore 820681</v>
          </cell>
        </row>
        <row r="83">
          <cell r="A83" t="str">
            <v>ID#80</v>
          </cell>
          <cell r="B83" t="str">
            <v>Koufu - Blk 168                                                                        Block 168 Punggol Field #01-01 Punggol Plaza Singapore 820168                              (Dessert)</v>
          </cell>
        </row>
        <row r="84">
          <cell r="A84" t="str">
            <v>ID#81</v>
          </cell>
          <cell r="B84" t="str">
            <v>WaterWay Point                                            83 Punggol Central #02-20/21 Singapore 828761                               (Dessert)</v>
          </cell>
        </row>
        <row r="85">
          <cell r="A85" t="str">
            <v>ID#82</v>
          </cell>
          <cell r="B85" t="str">
            <v>Koufu - Blk 747                                          Block 747 Yishun 72. #01-108 Singapore 760747                                                            (Drink)</v>
          </cell>
        </row>
        <row r="86">
          <cell r="A86" t="str">
            <v>ID#83</v>
          </cell>
          <cell r="B86" t="str">
            <v>Koufu - Blk 747                                           Block 747 Yishun 72. #01-108 Singapore 760747                                                            (Dim Sum)</v>
          </cell>
        </row>
        <row r="87">
          <cell r="A87" t="str">
            <v>ID#84</v>
          </cell>
          <cell r="B87" t="str">
            <v xml:space="preserve">Ecreative Group                                         Blk 15, Woodlands Loop #04-33   Singapore 738322                                    </v>
          </cell>
        </row>
        <row r="88">
          <cell r="A88" t="str">
            <v>ID#85</v>
          </cell>
          <cell r="B88" t="str">
            <v>Xin Yi Pin Catering                                  Block 15, Woodlands Loop #04-36. Singapore 738322.</v>
          </cell>
        </row>
        <row r="89">
          <cell r="A89" t="str">
            <v>ID#86</v>
          </cell>
          <cell r="B89" t="str">
            <v xml:space="preserve">The Dessert Shop Pte Ltd                      Block 15, Woodlands Loop.                #01- 28, Singapore   738322.           </v>
          </cell>
        </row>
        <row r="90">
          <cell r="A90" t="str">
            <v>ID#87</v>
          </cell>
          <cell r="B90" t="str">
            <v>Dessert Delight                                          Blk 162, Tampines Street #05-239 Singapore 521162</v>
          </cell>
        </row>
        <row r="91">
          <cell r="A91" t="str">
            <v>ID#88</v>
          </cell>
          <cell r="B91" t="str">
            <v>DRINK &amp; DESSERT STALL/NEX           23 Serangoon Central                                   #04-16. Nex Shopping Mall. Singapore 556083</v>
          </cell>
        </row>
        <row r="92">
          <cell r="A92" t="str">
            <v>ID#89</v>
          </cell>
          <cell r="B92" t="str">
            <v>COMBINED STALL/CENTURY SQUARE STALL #01                                                   2,  Tampines Central 5, #03-20 Century Square</v>
          </cell>
        </row>
        <row r="93">
          <cell r="A93" t="str">
            <v>ID#90</v>
          </cell>
          <cell r="B93" t="str">
            <v>Tong Shui Desserts                                                 101, Upper Cross Street #02-49. People's Park Centre Singapore 058357</v>
          </cell>
        </row>
        <row r="94">
          <cell r="A94" t="str">
            <v>ID#91</v>
          </cell>
          <cell r="B94" t="str">
            <v>Soon Soon Soon Food                           HUB #02</v>
          </cell>
        </row>
        <row r="95">
          <cell r="A95" t="str">
            <v>ID#92</v>
          </cell>
          <cell r="B95" t="str">
            <v>小福                                                            SPH. 1000 Toa Payoh North. #07 Singapore 318994</v>
          </cell>
        </row>
        <row r="96">
          <cell r="A96" t="str">
            <v>ID#93</v>
          </cell>
          <cell r="B96" t="str">
            <v>KAB                                                                  Blk 15, Woodland Loop. #03-10 Singapore 738322</v>
          </cell>
        </row>
        <row r="97">
          <cell r="A97" t="str">
            <v>ID#94</v>
          </cell>
          <cell r="B97" t="str">
            <v>S. MARCO FOOD TRADING PTE LTD            39, Woodlands Close #05-27/28/29 Singapore 737856</v>
          </cell>
        </row>
        <row r="98">
          <cell r="A98" t="str">
            <v>ID#95</v>
          </cell>
          <cell r="B98" t="str">
            <v>Soon Soon Soon Food Holding                 40 Geylang</v>
          </cell>
        </row>
        <row r="99">
          <cell r="A99" t="str">
            <v>ID#96</v>
          </cell>
          <cell r="B99" t="str">
            <v>Hawker Way Pte Ltd                                                     Blk 27, Bukit Batok (Drink)  #01-16    Singapore</v>
          </cell>
        </row>
        <row r="100">
          <cell r="A100" t="str">
            <v>ID#97</v>
          </cell>
          <cell r="B100" t="str">
            <v>Koufu Jem Cook House                                           50, Jurong Gateway Road #05-01 JEMS Singapore 608549                                         (DRINK)</v>
          </cell>
        </row>
        <row r="101">
          <cell r="A101" t="str">
            <v>ID#98</v>
          </cell>
        </row>
        <row r="102">
          <cell r="A102" t="str">
            <v>ID#99</v>
          </cell>
          <cell r="B102" t="str">
            <v>HAO KOU WEI PTE LTD                          16A Sungei Kadut Way                    Singapore 728794</v>
          </cell>
        </row>
        <row r="103">
          <cell r="A103" t="str">
            <v>ID#100</v>
          </cell>
          <cell r="B103" t="str">
            <v>HAO KOU WEI PTE LTD                          Blk 272 Bakit Batok #01-56            Singapore</v>
          </cell>
        </row>
        <row r="104">
          <cell r="A104" t="str">
            <v>ID#101</v>
          </cell>
          <cell r="B104" t="str">
            <v>Koufu -喜多福                                         Blk 267 Compassvale Link                           #01-02 Singapore 540267</v>
          </cell>
        </row>
        <row r="105">
          <cell r="A105" t="str">
            <v>ID#102</v>
          </cell>
          <cell r="B105" t="str">
            <v>Combined Stall                                      Bugis Stall #16. 200 Victoria Street     #03-30. Bugis Junction. Singapore 188021</v>
          </cell>
        </row>
        <row r="106">
          <cell r="A106" t="str">
            <v>ID#103</v>
          </cell>
          <cell r="B106" t="str">
            <v xml:space="preserve">Koufu - WoodGrove                                30, Woodlands Ave 1 #01-11 Singapore 739065     (Drink)                               </v>
          </cell>
        </row>
        <row r="107">
          <cell r="A107" t="str">
            <v>ID#104</v>
          </cell>
          <cell r="B107" t="str">
            <v xml:space="preserve">Koufu - WoodGrove                                30, Woodlands Ave 1 #01-11 Singapore 739065     (Dim Sum)                               </v>
          </cell>
        </row>
        <row r="108">
          <cell r="A108" t="str">
            <v>ID#105</v>
          </cell>
          <cell r="B108" t="str">
            <v>Asia Dessert Marketing                                       Blk 3020, Ubi Avenue 2 #02-125 Singapore 408896</v>
          </cell>
        </row>
        <row r="109">
          <cell r="A109" t="str">
            <v>ID#106</v>
          </cell>
          <cell r="B109" t="str">
            <v>龙马                                                             270 Queen Street #03-50 Albert Centre. Singapore</v>
          </cell>
        </row>
        <row r="110">
          <cell r="A110" t="str">
            <v>ID#107</v>
          </cell>
          <cell r="B110" t="str">
            <v xml:space="preserve">Specturm Food Centre Pte Ltd               134, Tagore Lane Sindo Industrial Estate Singapore 787557           </v>
          </cell>
        </row>
        <row r="111">
          <cell r="A111" t="str">
            <v>ID#108</v>
          </cell>
          <cell r="B111" t="str">
            <v>青草园　　　　　　　　　　       Blk 120, Bukit Merah Lane 1               #01-73 Singapore 150120</v>
          </cell>
        </row>
        <row r="112">
          <cell r="A112" t="str">
            <v>ID#109</v>
          </cell>
          <cell r="B112" t="str">
            <v>Tel: 90087698                                         690 Upper changi Road East #B3-02. Upper Changi MRT Station Singapore 485990</v>
          </cell>
        </row>
        <row r="113">
          <cell r="A113" t="str">
            <v>ID#110</v>
          </cell>
          <cell r="B113" t="str">
            <v>好口味                                               Blk 271 Bakit Batok East Ave 4                 Singapore 650271.</v>
          </cell>
        </row>
        <row r="114">
          <cell r="A114" t="str">
            <v>ID#111</v>
          </cell>
          <cell r="B114" t="str">
            <v>福山满                                                101, Upper Cross Street #B1. People's Park Centre Singapore 058357</v>
          </cell>
        </row>
        <row r="115">
          <cell r="A115" t="str">
            <v>ID#112</v>
          </cell>
          <cell r="B115" t="str">
            <v>好口味                                               Blk 272 Bakit Batok East Ave 4                 Singapore 650272.</v>
          </cell>
        </row>
        <row r="116">
          <cell r="A116" t="str">
            <v>ID#113</v>
          </cell>
          <cell r="B116" t="str">
            <v>优华                                                        Blk 15, Woodland Loop #03-50                            Singapore 738322</v>
          </cell>
        </row>
        <row r="117">
          <cell r="A117" t="str">
            <v>ID#114</v>
          </cell>
          <cell r="B117" t="str">
            <v xml:space="preserve">Tel: 90294611                                   Block 417  Yishun Avenue 11. Singapore                                                       </v>
          </cell>
        </row>
        <row r="118">
          <cell r="A118" t="str">
            <v>ID#115</v>
          </cell>
          <cell r="B118" t="str">
            <v>Lion City Copi &amp; Toast Pte Ltd                  101, Upper Cross Street                        #02-48. People's Park Centre                    Singapore 058357</v>
          </cell>
        </row>
        <row r="119">
          <cell r="A119" t="str">
            <v>id#116</v>
          </cell>
          <cell r="B119" t="str">
            <v>Hee Tea                                                   35 Robinson Road #01-04                                 Singapore 068898</v>
          </cell>
        </row>
        <row r="120">
          <cell r="A120" t="str">
            <v>ID#117</v>
          </cell>
          <cell r="B120" t="str">
            <v>Hee Tea                                                   Blk 38, Mar Thoma  Road. Riviera Condominium #09-02 Singapore 328712</v>
          </cell>
        </row>
        <row r="121">
          <cell r="A121" t="str">
            <v>ID#118</v>
          </cell>
          <cell r="B121" t="str">
            <v xml:space="preserve">Whampoa Soya Bean                            Blk 221B Boon Lay Hawker Centre. #01-133 </v>
          </cell>
        </row>
        <row r="122">
          <cell r="A122" t="str">
            <v>ID#119</v>
          </cell>
          <cell r="B122" t="str">
            <v>HOLLYWOOD                                             Blk 221B Boon Lay Hawker Centre. #01-130</v>
          </cell>
        </row>
        <row r="123">
          <cell r="A123" t="str">
            <v>Id#120</v>
          </cell>
          <cell r="B123" t="str">
            <v xml:space="preserve">狮城咖啡                                                           People Park Centre, #02-48.                                       </v>
          </cell>
        </row>
        <row r="124">
          <cell r="A124" t="str">
            <v>ID#121</v>
          </cell>
          <cell r="B124" t="str">
            <v xml:space="preserve">Koufu - FRUIT                                                 1, Bukit Batok Central Link.                     #04-01 West Mall Singapore 658713                                                          </v>
          </cell>
        </row>
        <row r="125">
          <cell r="A125" t="str">
            <v>ID#122</v>
          </cell>
          <cell r="B125" t="str">
            <v>CHEF RICKSON'S KITCHEN (Ally)                  200, Turf Club Road Singapore 287994</v>
          </cell>
        </row>
        <row r="126">
          <cell r="A126" t="str">
            <v>ID#123</v>
          </cell>
          <cell r="B126" t="str">
            <v>IVY LIM                                                          50-A Lorong Marican Singapore 417233</v>
          </cell>
        </row>
        <row r="127">
          <cell r="A127" t="str">
            <v>ID#124</v>
          </cell>
          <cell r="B127" t="str">
            <v>Fine Food @the south Spine                    50, Nanyang Avenue South Spine Food Court Canteen B, Singapore 639798</v>
          </cell>
        </row>
        <row r="128">
          <cell r="A128" t="str">
            <v>ID#125</v>
          </cell>
          <cell r="B128" t="str">
            <v>HENG HENG FOOD SINGAPORE                                                           Turf Club. 1 Turf Club Avenue Singapore Racecourse Singapore 738078</v>
          </cell>
        </row>
        <row r="129">
          <cell r="A129" t="str">
            <v>ID#126</v>
          </cell>
          <cell r="B129" t="str">
            <v>BB Tea House                                          Block 640, Yishun #01-200 Singapore</v>
          </cell>
        </row>
        <row r="130">
          <cell r="A130" t="str">
            <v>ID#127</v>
          </cell>
          <cell r="B130" t="str">
            <v xml:space="preserve">Koufu - WoodGrove                                30, Woodlands Ave 1 #01-11 Singapore 739065     (DESSERT COUNTER)                               </v>
          </cell>
        </row>
        <row r="131">
          <cell r="A131" t="str">
            <v>ID#128</v>
          </cell>
          <cell r="B131" t="str">
            <v>TEL: 91548191                                                                                          462 Crawford Lane #01-61 Singapore 190462</v>
          </cell>
        </row>
        <row r="132">
          <cell r="A132" t="str">
            <v>ID#129</v>
          </cell>
          <cell r="B132" t="str">
            <v xml:space="preserve">Koufu Pte Ltd - Yew Tee Point                                                              21, Chua Chu Kang North 6,       #B1-17 Yew Tee Point.                  Singapore 689579                                                                                                     </v>
          </cell>
        </row>
        <row r="133">
          <cell r="A133" t="str">
            <v>ID#130</v>
          </cell>
          <cell r="B133" t="str">
            <v>Happy Hawkers Kopitiam                    622D Punggol Central,                      Singapore 824622.                                   Tim Sum Counter</v>
          </cell>
        </row>
        <row r="134">
          <cell r="A134" t="str">
            <v>ID#131</v>
          </cell>
          <cell r="B134" t="str">
            <v>Happy Hawkers Kopitiam                   622D Punggol Central,                       Singapore 824622.                                  Drink Counter</v>
          </cell>
        </row>
        <row r="135">
          <cell r="A135" t="str">
            <v>ID#132</v>
          </cell>
          <cell r="B135" t="str">
            <v>STEAM (OFC) PTE LTD                           10, Collyer Quay #B1-10 Ocean Financial Centre Singapore 049315</v>
          </cell>
        </row>
        <row r="136">
          <cell r="A136" t="str">
            <v>ID#133</v>
          </cell>
          <cell r="B136" t="str">
            <v>WaterWay Point                                            83 Punggol Central #02-20/21 Singapore 828761                               (DRINK STALL)</v>
          </cell>
        </row>
        <row r="137">
          <cell r="A137" t="str">
            <v>ID#134</v>
          </cell>
          <cell r="B137" t="str">
            <v xml:space="preserve">FORK &amp; SPOON - Dessert                          470, Lorong 6 Toa Payoh #02-70 Singapore 310470.                                            </v>
          </cell>
        </row>
        <row r="157">
          <cell r="A157" t="str">
            <v>WID#01</v>
          </cell>
          <cell r="B157" t="str">
            <v>珍姐                                                           Blk 628 Ang Mo Kio Ave 4,             #01-66 Singapore 560628</v>
          </cell>
        </row>
        <row r="158">
          <cell r="A158" t="str">
            <v>WID#02</v>
          </cell>
          <cell r="B158" t="str">
            <v>源兴                                                            Blk 724 Ang Mo Kio Food Centre   #01-22 Singapore 560724</v>
          </cell>
        </row>
        <row r="159">
          <cell r="A159" t="str">
            <v>WID#03</v>
          </cell>
          <cell r="B159" t="str">
            <v>美林                                                          Blk 50,  Commonwealth Drive #23-54 Singapore 142050</v>
          </cell>
        </row>
        <row r="160">
          <cell r="A160" t="str">
            <v>WID#04</v>
          </cell>
          <cell r="B160" t="str">
            <v>凉凉                                                           Tiong Bahru Market, 30 Seng Poh Road #02-75, Singapore 168898</v>
          </cell>
        </row>
        <row r="161">
          <cell r="A161" t="str">
            <v>WID#05</v>
          </cell>
          <cell r="B161" t="str">
            <v>樟宜村甜品屋                                       Changi Village  hawker Centre, 2 Changi Village Road   #01-08 Singapore 500002</v>
          </cell>
        </row>
        <row r="162">
          <cell r="A162" t="str">
            <v>WID#06</v>
          </cell>
          <cell r="B162" t="str">
            <v>好运                                                        Blk 15, Woodlands Loop, #03-24 Singapore 738322</v>
          </cell>
        </row>
        <row r="163">
          <cell r="A163" t="str">
            <v>WID#07</v>
          </cell>
          <cell r="B163" t="str">
            <v>TEL: 84552313                                             Adam Road #01-29</v>
          </cell>
        </row>
        <row r="164">
          <cell r="A164" t="str">
            <v>WID#08</v>
          </cell>
          <cell r="B164" t="str">
            <v xml:space="preserve">顺兴                                                         Tanglin Halt Food Centre. 1A Commonwealth Drive #01-30         Singapore 141001    </v>
          </cell>
        </row>
        <row r="165">
          <cell r="A165" t="str">
            <v>WID#09</v>
          </cell>
          <cell r="B165" t="str">
            <v>Fresh Fruits &amp; Juice                              Sim Lim Square, 1 Rochor Canal Road  #B1-07 Singapore 760724</v>
          </cell>
        </row>
        <row r="166">
          <cell r="A166" t="str">
            <v>WID#10</v>
          </cell>
          <cell r="B166" t="str">
            <v>晶晶                                                         Blk51  Old Airport Road  #01-89 Singapore 390051</v>
          </cell>
        </row>
        <row r="167">
          <cell r="A167" t="str">
            <v>WID#11</v>
          </cell>
          <cell r="B167" t="str">
            <v>TEL: 93697823                                         Blk 453  Ang Mo Kio Ave 10        #01-35 Singapore 560453</v>
          </cell>
        </row>
        <row r="168">
          <cell r="A168" t="str">
            <v>WID#12</v>
          </cell>
          <cell r="B168" t="str">
            <v xml:space="preserve"> 奶奶好时光                                          Block 49 Sim Place Blk 49 Sims Vista Market &amp; Food Centre.         #01-24 Singpaore 380049</v>
          </cell>
        </row>
        <row r="169">
          <cell r="A169" t="str">
            <v>WID#13</v>
          </cell>
        </row>
        <row r="170">
          <cell r="A170" t="str">
            <v>WID#14</v>
          </cell>
          <cell r="B170" t="str">
            <v>友谊                                                         Blk 409, Ang Mo Kio Ave 10.   #01-09 Singapore 560409</v>
          </cell>
        </row>
        <row r="171">
          <cell r="A171" t="str">
            <v>WID#15</v>
          </cell>
          <cell r="B171" t="str">
            <v>谢必安新甜 品                                      Blk 828, Tampines Street 81 #01-254 Singapore 520828</v>
          </cell>
        </row>
        <row r="172">
          <cell r="A172" t="str">
            <v>WID#16</v>
          </cell>
          <cell r="B172" t="str">
            <v>Varie Tea                                                 Potong Pasir Ave 1, Blk 146  01-137  Singapore 350146</v>
          </cell>
        </row>
        <row r="173">
          <cell r="A173" t="str">
            <v>WID#17</v>
          </cell>
          <cell r="B173" t="str">
            <v>TEL: 96438237                                       Hougang Central Bus Interchange/Beside Blk 850          #01-07 Singapore 530850</v>
          </cell>
        </row>
        <row r="174">
          <cell r="A174" t="str">
            <v>WID#18</v>
          </cell>
          <cell r="B174" t="str">
            <v>TEL: 82835768                                         Marine Terrace  Blk 57  #01-57 Sigapore 440057</v>
          </cell>
        </row>
        <row r="175">
          <cell r="A175" t="str">
            <v>WID#19</v>
          </cell>
          <cell r="B175" t="str">
            <v>Sugarcane Juice ICE Blended Drinks   Changi Village  hawker Centre, 2 Changi Village Road   #01-16 Singapore 500002</v>
          </cell>
        </row>
        <row r="176">
          <cell r="A176" t="str">
            <v>WID#20</v>
          </cell>
          <cell r="B176" t="str">
            <v>Granny 面煎糕                                      Blk. 630 Bedok Reservoir Road #01-30 Singapore 470630</v>
          </cell>
        </row>
        <row r="177">
          <cell r="A177" t="str">
            <v>WID#21</v>
          </cell>
          <cell r="B177" t="str">
            <v>xxx                                                               Changi Village  hawker Centre, 2 Changi Village Road   #01-44 Singapore 500002</v>
          </cell>
        </row>
        <row r="178">
          <cell r="A178" t="str">
            <v>WID#22</v>
          </cell>
          <cell r="B178" t="str">
            <v>Changi Smoothie. Suger Cane             Changi Village  hawker Centre, 2 Changi Village Road   #01-37 Singapore 500002</v>
          </cell>
        </row>
        <row r="179">
          <cell r="A179" t="str">
            <v>WID#23</v>
          </cell>
          <cell r="B179" t="str">
            <v>华姐                                                         Upper Boon Keng Road Blk 17 #01-70 Singapore 380017</v>
          </cell>
        </row>
        <row r="180">
          <cell r="A180" t="str">
            <v>WID#24</v>
          </cell>
          <cell r="B180" t="str">
            <v>华姐                                                          Block 433, Ang Mo Kio Ave 10 #03-1397 Singapore 560433</v>
          </cell>
        </row>
        <row r="181">
          <cell r="A181" t="str">
            <v>WID#25</v>
          </cell>
          <cell r="B181" t="str">
            <v>Uncle Jim @Fresh Fruit                          Blk 110, Pasir Ris Central Hawker Centre  #01-17 Singapore 519641</v>
          </cell>
        </row>
        <row r="182">
          <cell r="A182" t="str">
            <v>WID#26</v>
          </cell>
          <cell r="B182" t="str">
            <v>纯天然甘蔗汁                                       People's Park Food Centre, 32 New market Road   #01-1142 Singapore 050032</v>
          </cell>
        </row>
        <row r="183">
          <cell r="A183" t="str">
            <v>WID#27</v>
          </cell>
          <cell r="B183" t="str">
            <v>甜品站                                                        335 Smith Street. Chinatown Complex.#02-146 Singapore 050335.</v>
          </cell>
        </row>
        <row r="184">
          <cell r="A184" t="str">
            <v>WID#28</v>
          </cell>
          <cell r="B184" t="str">
            <v>Granny's Pancake 面煎糕                     Hong Lim Market &amp; Food Centre. Blk 531 Upper Cross Street   #02-39 Singapore 051531</v>
          </cell>
        </row>
        <row r="185">
          <cell r="A185" t="str">
            <v>WID#29</v>
          </cell>
          <cell r="B185" t="str">
            <v>Only You Dessert                                   Hong Lim Market &amp; Food Centre Blk 531 Upper Cross Street   #02-44  Singapore 051531</v>
          </cell>
        </row>
        <row r="186">
          <cell r="A186" t="str">
            <v>WID#30</v>
          </cell>
          <cell r="B186" t="str">
            <v>AVO                                                             International Plaza, 10 Anson Road  #01-55 Singapore 079903</v>
          </cell>
        </row>
        <row r="187">
          <cell r="A187" t="str">
            <v>WID#31</v>
          </cell>
          <cell r="B187" t="str">
            <v>My Daily Juice                                            The Sail, 2 Marina Boulevard        #B1-08A Singapore 018987</v>
          </cell>
        </row>
        <row r="188">
          <cell r="A188" t="str">
            <v>WID#32</v>
          </cell>
          <cell r="B188" t="str">
            <v>Penang Place Restaurant  &amp; Catering   Suntec  City,                                       3 Temasek Boulevard                    #02-314/315/316                         Singapore 038983</v>
          </cell>
        </row>
        <row r="189">
          <cell r="A189" t="str">
            <v>WID#33</v>
          </cell>
          <cell r="B189" t="str">
            <v>Local Coffee People (IP) PL                    Blk 10, Collyer Quay    #B1-10 Singapore 049315</v>
          </cell>
        </row>
        <row r="190">
          <cell r="A190" t="str">
            <v>WID#34</v>
          </cell>
          <cell r="B190" t="str">
            <v>顺和                                                           Blk 803 King George's Ave Singapore 200803</v>
          </cell>
        </row>
        <row r="191">
          <cell r="A191" t="str">
            <v>WID#35</v>
          </cell>
          <cell r="B191" t="str">
            <v>Jalan Besar Dessert Stall                     Block 166, Berseh Food Centre, Jalan Besar  #02-58 Singpaore 208877</v>
          </cell>
        </row>
        <row r="192">
          <cell r="A192" t="str">
            <v>WID#36</v>
          </cell>
          <cell r="B192" t="str">
            <v>U Cool                                                      Bendemeer Road  Blk 44,                      #01-1468 Singapore 330044</v>
          </cell>
        </row>
        <row r="193">
          <cell r="A193" t="str">
            <v>WID#37</v>
          </cell>
          <cell r="B193" t="str">
            <v>利发                                                           Blk.210  Toa Payoh Lorong 8     #01-80 Singapore 310210</v>
          </cell>
        </row>
        <row r="194">
          <cell r="A194" t="str">
            <v>WID#38</v>
          </cell>
          <cell r="B194" t="str">
            <v>传统面煎糕                                               Blk 628 Ang Mo Kio Ave 4,                #01-63 Singapore 560628</v>
          </cell>
        </row>
        <row r="195">
          <cell r="A195" t="str">
            <v>WID#39</v>
          </cell>
          <cell r="B195" t="str">
            <v>明成                                                             Blk 75, Toa Payoh Lorong 5 Food Centre.  #01-03 Singapore 310075</v>
          </cell>
        </row>
        <row r="196">
          <cell r="A196" t="str">
            <v>WID#40</v>
          </cell>
          <cell r="B196" t="str">
            <v>隹 发生果店                                              Ubi Ave 1,  Blk 302.    #01- 70    Singapore 400302</v>
          </cell>
        </row>
        <row r="197">
          <cell r="A197" t="str">
            <v>WID#41</v>
          </cell>
          <cell r="B197" t="str">
            <v>面煎糕                                                           Bendemeer Market &amp; Food Centre. 29, Bendemeer Road,  #01-77 Singapore 330029</v>
          </cell>
        </row>
        <row r="198">
          <cell r="A198" t="str">
            <v>WID#42</v>
          </cell>
          <cell r="B198" t="str">
            <v>Hock Lian Food Center P L                  Blk 2  Joo Chiat Complex,   Joo Chiat Road  #01-1127 Singpaore Singapore 420002</v>
          </cell>
        </row>
        <row r="199">
          <cell r="A199" t="str">
            <v>WID#43</v>
          </cell>
          <cell r="B199" t="str">
            <v>Richton                                                   Blk 476A Pasis Ris Drive 6,                                    #01-600. Singapore 510476</v>
          </cell>
        </row>
        <row r="200">
          <cell r="A200" t="str">
            <v>WID#44</v>
          </cell>
          <cell r="B200" t="str">
            <v>顺发冷热清汤                                          Hougang Ave 1   Blk 105, Market &amp; Food Centre    #02-43  Singapore 530105</v>
          </cell>
        </row>
        <row r="201">
          <cell r="A201" t="str">
            <v>WID#46</v>
          </cell>
          <cell r="B201" t="str">
            <v>TEL:90497492                                         Blk 628 Ang Mo Kio Ave 4                  #01-94       Singapore 560628</v>
          </cell>
        </row>
        <row r="202">
          <cell r="A202" t="str">
            <v>WID#47</v>
          </cell>
          <cell r="B202" t="str">
            <v>通 发甜品                                               Blk 409 Ang Mo Kio Ave 10.                      #01-18 Singapore 560409</v>
          </cell>
        </row>
        <row r="203">
          <cell r="A203" t="str">
            <v>WID#48</v>
          </cell>
          <cell r="B203" t="str">
            <v>TEL: 96254282                                        Blk 724 Ang Mo Kio Central 2 Food Centre   #01-07 Singapore 560724</v>
          </cell>
        </row>
        <row r="204">
          <cell r="A204" t="str">
            <v>WID#49</v>
          </cell>
          <cell r="B204" t="str">
            <v>Juice Man 来 来                                     Blk 11 Market &amp; Food Centre, Telok Blangah Crescent . #01-79 Singpaore 090011</v>
          </cell>
        </row>
        <row r="205">
          <cell r="A205" t="str">
            <v>WID#50</v>
          </cell>
          <cell r="B205" t="str">
            <v>美江冷热甜品                                                  Blk  503 #01-15 West Coast Drive Singapore 120503</v>
          </cell>
        </row>
        <row r="206">
          <cell r="A206" t="str">
            <v>WID#51</v>
          </cell>
          <cell r="B206" t="str">
            <v>CMPB                                                       3 Depot Road Singapore 109680</v>
          </cell>
        </row>
        <row r="207">
          <cell r="A207" t="str">
            <v>WID#52</v>
          </cell>
          <cell r="B207" t="str">
            <v>Ke Lao Hello Dessert                             Blk. 448 Clementi Ave 3   #01-29 Singapore 120448</v>
          </cell>
        </row>
        <row r="208">
          <cell r="A208" t="str">
            <v>WID#53</v>
          </cell>
          <cell r="B208" t="str">
            <v>Rojak                                                           Tanglin Halt Centre, 1A Commonwealth Drive #01-28 Singapore 141001</v>
          </cell>
        </row>
        <row r="209">
          <cell r="A209" t="str">
            <v>WID#54</v>
          </cell>
          <cell r="B209" t="str">
            <v>德利                                                          Blk 159 Mei Chin Road #02-28   Singapore 140159</v>
          </cell>
        </row>
        <row r="210">
          <cell r="A210" t="str">
            <v>WID#55</v>
          </cell>
          <cell r="B210" t="str">
            <v>豆花水                                                     Blk 159 Mei Chin Road #02-30 Singapore 140159</v>
          </cell>
        </row>
        <row r="211">
          <cell r="A211" t="str">
            <v>WID#56</v>
          </cell>
          <cell r="B211" t="str">
            <v>美 雅咖啡室 （水  ）                           Blk 159 Mei Chin Road  #02-37  Singapore 140159</v>
          </cell>
        </row>
        <row r="212">
          <cell r="A212" t="str">
            <v>WID#57</v>
          </cell>
          <cell r="B212" t="str">
            <v>MFC  Food &amp; Press Pte Ltd                            Bukit Timah Plaze. 1, Jalan Anak Bukit #1-47  Singpaore  588996</v>
          </cell>
        </row>
        <row r="213">
          <cell r="A213" t="str">
            <v>WID#58</v>
          </cell>
          <cell r="B213" t="str">
            <v>福记                                                          Blk254  Jurong East Street 24         #01-05  Singapore 600254</v>
          </cell>
        </row>
        <row r="214">
          <cell r="A214" t="str">
            <v>WID#59</v>
          </cell>
          <cell r="B214" t="str">
            <v>信丰                                                        Blk.17, Woodlands Link.                          #01-70  Singapore 738727</v>
          </cell>
        </row>
        <row r="215">
          <cell r="A215" t="str">
            <v>WID#60</v>
          </cell>
          <cell r="B215" t="str">
            <v>新美华                                                     Blk.8A Admiralty Street   #03-11 Food Exchange @ Admiratly Singapore 757437</v>
          </cell>
        </row>
        <row r="216">
          <cell r="A216" t="str">
            <v>WID#61</v>
          </cell>
          <cell r="B216" t="str">
            <v>ABC  兴兴                                                    Blk 6, Jalan Bukit Merah. #01-101 Singapore 150006</v>
          </cell>
        </row>
        <row r="217">
          <cell r="A217" t="str">
            <v>WID#62</v>
          </cell>
          <cell r="B217" t="str">
            <v>天凉                                                             Block 120, Bukit Merah Lane 1                        #01-41 Singapore 150120</v>
          </cell>
        </row>
        <row r="218">
          <cell r="A218" t="str">
            <v>WID#63</v>
          </cell>
          <cell r="B218" t="str">
            <v>Dover  School                                            ???</v>
          </cell>
        </row>
        <row r="219">
          <cell r="A219" t="str">
            <v>WID#64</v>
          </cell>
          <cell r="B219" t="str">
            <v>Good New F&amp;B                                        60, Barker Road. Singapore 309919</v>
          </cell>
        </row>
        <row r="220">
          <cell r="A220" t="str">
            <v>WID#65</v>
          </cell>
          <cell r="B220" t="str">
            <v>日月                                                           Blk 15, Woodlands Loop,  #03-57 singapore 738322</v>
          </cell>
        </row>
        <row r="221">
          <cell r="A221" t="str">
            <v>WID#66</v>
          </cell>
          <cell r="B221" t="str">
            <v>xx                                                              Blk 15, Woodlands Loop,  #04-16 Singapore 738322</v>
          </cell>
        </row>
        <row r="222">
          <cell r="A222" t="str">
            <v>WID#67</v>
          </cell>
          <cell r="B222" t="str">
            <v>合成兴                                                    Blk.15 Woodlands Loop,  #04-53 Singapore 738322</v>
          </cell>
        </row>
        <row r="223">
          <cell r="A223" t="str">
            <v>WID#68</v>
          </cell>
          <cell r="B223" t="str">
            <v>xxx                                                           Blk.15  Woodlands Loop #04-55 Singapore 738322</v>
          </cell>
        </row>
        <row r="224">
          <cell r="A224" t="str">
            <v>WID#69</v>
          </cell>
          <cell r="B224" t="str">
            <v>???                                                           Blk.15, Woodlands Loop  #04-61 Singapore 738322</v>
          </cell>
        </row>
        <row r="225">
          <cell r="A225" t="str">
            <v>WID#70</v>
          </cell>
          <cell r="B225" t="str">
            <v>张隆利                                                       Blk 15, Woodlands Loop #04-30 Singapore 738322</v>
          </cell>
        </row>
        <row r="226">
          <cell r="A226" t="str">
            <v>WID#71</v>
          </cell>
          <cell r="B226" t="str">
            <v xml:space="preserve">645T Cup Cafe                                       Blk 18 Bedok South Road #01-77 Singapore 460018                       </v>
          </cell>
        </row>
        <row r="227">
          <cell r="A227" t="str">
            <v>WID#72</v>
          </cell>
          <cell r="B227" t="str">
            <v>滨海甜品                                                      Blk 248, Simei St 5. Singapore 520120</v>
          </cell>
        </row>
        <row r="228">
          <cell r="A228" t="str">
            <v>WID#73</v>
          </cell>
          <cell r="B228" t="str">
            <v xml:space="preserve">Dessert Delight                                           Block 85, Bedok North #01-40 Singapore    460085         </v>
          </cell>
        </row>
        <row r="229">
          <cell r="A229" t="str">
            <v>WID#74</v>
          </cell>
          <cell r="B229" t="str">
            <v>Take Away Bubble Tea Shop                              531, Bedok North Street 3. #01-694 Singapore 460531</v>
          </cell>
        </row>
        <row r="230">
          <cell r="A230" t="str">
            <v>WID#75</v>
          </cell>
          <cell r="B230" t="str">
            <v>TEL:96834808                                         Blk 285, Yishun #01-08 Singapore</v>
          </cell>
        </row>
        <row r="231">
          <cell r="A231" t="str">
            <v>WID#76</v>
          </cell>
          <cell r="B231" t="str">
            <v>Hougang 118                                          Hougang Ave 1, Blk.118.                    #01-1190, Singapore 530118.</v>
          </cell>
        </row>
        <row r="232">
          <cell r="A232" t="str">
            <v>WID#77</v>
          </cell>
          <cell r="B232" t="str">
            <v>TEL: 94899072                                         Blk 682 Hougang Ave 4  #????   Singapore 530682</v>
          </cell>
        </row>
        <row r="233">
          <cell r="A233" t="str">
            <v>WID#78</v>
          </cell>
          <cell r="B233" t="str">
            <v>顺发冷热清汤                                        Blk 190B Rivervale Drive              #08-960 Singapore 542190</v>
          </cell>
        </row>
        <row r="234">
          <cell r="A234" t="str">
            <v>WID#79</v>
          </cell>
          <cell r="B234" t="str">
            <v>Event Guru                                                       Blk 39,  Woodland Close #07-14 Singapore 737854</v>
          </cell>
        </row>
        <row r="235">
          <cell r="A235" t="str">
            <v>WID#80</v>
          </cell>
          <cell r="B235" t="str">
            <v>王盛                                                            Block 95  Toa Payoh Lorong 4         #01-50 Singapore 310095</v>
          </cell>
        </row>
        <row r="236">
          <cell r="A236" t="str">
            <v>WID#81</v>
          </cell>
          <cell r="B236" t="str">
            <v>xxx                                                            Toa PayohNorth Blk.203, #01-1189 Singapore 310203</v>
          </cell>
        </row>
        <row r="237">
          <cell r="A237" t="str">
            <v>WID#82</v>
          </cell>
          <cell r="B237" t="str">
            <v>TEL: 94232389                                        Blk 117 Aljunied Ave 2 . #01-07 Singapore 380117</v>
          </cell>
        </row>
        <row r="238">
          <cell r="A238" t="str">
            <v>WID#83</v>
          </cell>
          <cell r="B238" t="str">
            <v>金园                                                           Blk 416 Bedok North Ave 2, #??? Singapore 460416</v>
          </cell>
        </row>
        <row r="239">
          <cell r="A239" t="str">
            <v>WID#84</v>
          </cell>
          <cell r="B239" t="str">
            <v>TEL: 92999510                                        Blk 215 Ang Mo Kio Ave 1,  #01-903. Singpaore 560215</v>
          </cell>
        </row>
        <row r="240">
          <cell r="A240" t="str">
            <v>WID#85</v>
          </cell>
          <cell r="B240" t="str">
            <v>高原                                                           Blk 226, Ang Mo Kio Street 22   #01-14  Singapore 560226</v>
          </cell>
        </row>
        <row r="241">
          <cell r="A241" t="str">
            <v>WID#86</v>
          </cell>
          <cell r="B241" t="str">
            <v>128 甜品                                                    Blk 11 Market &amp; Food Centre, Telok Blangah Crescent . #01-128         Singpaore 090011</v>
          </cell>
        </row>
        <row r="242">
          <cell r="A242" t="str">
            <v>WID#87</v>
          </cell>
          <cell r="B242" t="str">
            <v>TEL: 83824983                                          Blk 399, Taman Jurong  Shopping Centre. #01-16 Singapore 610399</v>
          </cell>
        </row>
        <row r="243">
          <cell r="A243" t="str">
            <v>WID#88</v>
          </cell>
          <cell r="B243" t="str">
            <v>Dessert House                                        Taman Jurong Market &amp; Food Centre. Blk. 3  Yung Sheng Road  #03-158 Singapore 618499</v>
          </cell>
        </row>
        <row r="244">
          <cell r="A244" t="str">
            <v>WID#89</v>
          </cell>
          <cell r="B244" t="str">
            <v>TEL:97536053                                          10, Tuas Ave 3 Singapore 639409</v>
          </cell>
        </row>
        <row r="245">
          <cell r="A245" t="str">
            <v>WID#90</v>
          </cell>
          <cell r="B245" t="str">
            <v>TEL: 91858264                                       Blk 883 , Woodlands North Plaza. Woodlands Street 82.  #01-492 Singapore 730883</v>
          </cell>
        </row>
        <row r="246">
          <cell r="A246" t="str">
            <v>WID#91</v>
          </cell>
          <cell r="B246" t="str">
            <v xml:space="preserve">水                                                               Tanglin     Blk 3A     #01-03 </v>
          </cell>
        </row>
        <row r="247">
          <cell r="A247" t="str">
            <v>WID#92</v>
          </cell>
          <cell r="B247" t="str">
            <v>新鲜水菓                                                     3A Commonwealth Drive  #01-27</v>
          </cell>
        </row>
        <row r="248">
          <cell r="A248" t="str">
            <v>WID#93</v>
          </cell>
          <cell r="B248" t="str">
            <v>TEL: 98193843                                         Holland Village  Hawker Centre        #01-25</v>
          </cell>
        </row>
        <row r="249">
          <cell r="A249" t="str">
            <v>WID#94</v>
          </cell>
          <cell r="B249" t="str">
            <v>TEL: 64694009                                       Blk 254 Jurong East Street 24  #01-58 Singapore 600254</v>
          </cell>
        </row>
        <row r="250">
          <cell r="A250" t="str">
            <v>WID#95</v>
          </cell>
          <cell r="B250" t="str">
            <v>xxx                                                             ?????   #02-75</v>
          </cell>
        </row>
        <row r="251">
          <cell r="A251" t="str">
            <v>WID#96</v>
          </cell>
          <cell r="B251" t="str">
            <v>Squeeze                                                          Block 735, Pasir Ris Street 72         #01-362 Pasir Ris West Plaza  Singapore  510735</v>
          </cell>
        </row>
        <row r="252">
          <cell r="A252" t="str">
            <v>WID#97</v>
          </cell>
          <cell r="B252" t="str">
            <v>MFC Food &amp; Press Pte Ltd                     Kines  #B1-K4</v>
          </cell>
        </row>
        <row r="253">
          <cell r="A253" t="str">
            <v>WID#98</v>
          </cell>
          <cell r="B253" t="str">
            <v>新兴甜品                                                     Blk 159 Mei Chin Road  #02-25  Singapore 140159</v>
          </cell>
        </row>
        <row r="254">
          <cell r="A254" t="str">
            <v>WID#99</v>
          </cell>
          <cell r="B254" t="str">
            <v>Cool-Cup                                                           BlK 203 Toa Payoh Lorong 1, #01-1107 Singapore 310203</v>
          </cell>
        </row>
        <row r="255">
          <cell r="A255" t="str">
            <v>WID#100</v>
          </cell>
          <cell r="B255" t="str">
            <v>TEL: 93717787                                        BlK 20 Ghim Moh market &amp; Hawker Centre, #01-28 Singapore 270020</v>
          </cell>
        </row>
        <row r="256">
          <cell r="A256" t="str">
            <v>WID#101</v>
          </cell>
          <cell r="B256" t="str">
            <v>传统甜品                                                   Blk 232, ang Mo Kio     #01-1210 Singapore</v>
          </cell>
        </row>
        <row r="257">
          <cell r="A257" t="str">
            <v>WID#102</v>
          </cell>
          <cell r="B257" t="str">
            <v>COOL ECHO                                               Blk 123, Bedok North #01-150  Singapore</v>
          </cell>
        </row>
        <row r="258">
          <cell r="A258" t="str">
            <v>WID#103</v>
          </cell>
          <cell r="B258" t="str">
            <v>L &amp; H Food Enterprise Pte Ltd                 Blk 183 Jalan Pelikat #B1-43 Singapore 537643</v>
          </cell>
        </row>
        <row r="259">
          <cell r="A259" t="str">
            <v>WID#104</v>
          </cell>
          <cell r="B259" t="str">
            <v xml:space="preserve">Cash Sales                                                 Blk 151A Serangoon North Ave 1 Singapore </v>
          </cell>
        </row>
        <row r="260">
          <cell r="A260" t="str">
            <v>WID#105</v>
          </cell>
          <cell r="B260" t="str">
            <v>旺地自助歺供应商                                Blk 3020, Ubi #04-101 Singapore</v>
          </cell>
        </row>
        <row r="261">
          <cell r="A261" t="str">
            <v>WID#106</v>
          </cell>
          <cell r="B261" t="str">
            <v>Cash Sales                                                 SIM, 461 Clementi Road Singapore 599491</v>
          </cell>
        </row>
        <row r="262">
          <cell r="A262" t="str">
            <v>WID#107</v>
          </cell>
          <cell r="B262" t="str">
            <v>福利鲜果                                                   Blk 163  Bukit Merah Central                    #02-12 Singapore 150163</v>
          </cell>
        </row>
        <row r="263">
          <cell r="A263" t="str">
            <v>WID#108</v>
          </cell>
          <cell r="B263" t="str">
            <v>白丽美容插花学院                                   Blk 635, Ang Mo Kio #01-5113 Singapore</v>
          </cell>
        </row>
        <row r="264">
          <cell r="A264" t="str">
            <v>WID#109</v>
          </cell>
          <cell r="B264" t="str">
            <v xml:space="preserve">Whampoa Soya Bean                            Blk 221B Boon Lay Hawker Centre. #01-133 </v>
          </cell>
        </row>
        <row r="265">
          <cell r="A265" t="str">
            <v>WID#110</v>
          </cell>
          <cell r="B265" t="str">
            <v>TANGONG KATONG GIRLS' SCHOOL                                                   20, Dunman Ln. Singapore 439272</v>
          </cell>
        </row>
        <row r="266">
          <cell r="A266" t="str">
            <v>WID#112</v>
          </cell>
          <cell r="B266" t="str">
            <v>NGAI FONG FOODSTUFF TRADING                 Blk 15, Woodlands Loop #01-51 Singapore 738322</v>
          </cell>
        </row>
        <row r="267">
          <cell r="A267" t="str">
            <v>WID#113</v>
          </cell>
          <cell r="B267" t="str">
            <v>Granny's Pancake 面煎糕                     Hong Lim Market &amp; Food Centre. Blk 531 Upper Cross Street   #02-43 Singapore 051531</v>
          </cell>
        </row>
        <row r="268">
          <cell r="A268" t="str">
            <v>WID#114</v>
          </cell>
          <cell r="B268" t="str">
            <v>Granny's Pancake 面煎糕                     Hong Lim Market &amp; Food Centre. Blk 531 Upper Cross Street   #02-68 Singapore 051531</v>
          </cell>
        </row>
        <row r="269">
          <cell r="A269" t="str">
            <v>WID#115</v>
          </cell>
          <cell r="B269" t="str">
            <v>THE SUGERCANE PLANT                         Adam Road #01-30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L66"/>
  <sheetViews>
    <sheetView workbookViewId="0">
      <selection activeCell="E7" sqref="E7"/>
    </sheetView>
  </sheetViews>
  <sheetFormatPr defaultRowHeight="14.5" x14ac:dyDescent="0.35"/>
  <cols>
    <col min="2" max="5" width="16.54296875" customWidth="1"/>
    <col min="6" max="6" width="19.453125" customWidth="1"/>
    <col min="7" max="7" width="15.36328125" customWidth="1"/>
    <col min="8" max="8" width="12.7265625" bestFit="1" customWidth="1"/>
    <col min="10" max="10" width="12.08984375" bestFit="1" customWidth="1"/>
  </cols>
  <sheetData>
    <row r="1" spans="1:12" ht="26" x14ac:dyDescent="0.6">
      <c r="A1" s="60" t="s">
        <v>394</v>
      </c>
    </row>
    <row r="2" spans="1:12" ht="26" x14ac:dyDescent="0.6">
      <c r="A2" s="60" t="s">
        <v>1009</v>
      </c>
    </row>
    <row r="3" spans="1:12" ht="26" x14ac:dyDescent="0.6">
      <c r="A3" s="60"/>
    </row>
    <row r="4" spans="1:12" x14ac:dyDescent="0.35">
      <c r="B4" s="10"/>
      <c r="D4" s="45"/>
      <c r="E4" s="45"/>
    </row>
    <row r="5" spans="1:12" ht="20.149999999999999" customHeight="1" x14ac:dyDescent="0.35">
      <c r="A5" s="163" t="s">
        <v>395</v>
      </c>
      <c r="B5" s="166" t="s">
        <v>578</v>
      </c>
      <c r="C5" s="164" t="s">
        <v>442</v>
      </c>
      <c r="D5" s="165"/>
      <c r="E5" s="163" t="s">
        <v>3</v>
      </c>
      <c r="F5" s="161" t="s">
        <v>579</v>
      </c>
      <c r="G5" s="162" t="s">
        <v>443</v>
      </c>
      <c r="H5" s="162" t="s">
        <v>396</v>
      </c>
      <c r="L5" s="148"/>
    </row>
    <row r="6" spans="1:12" ht="20.149999999999999" customHeight="1" x14ac:dyDescent="0.35">
      <c r="A6" s="163"/>
      <c r="B6" s="167"/>
      <c r="C6" s="41" t="s">
        <v>287</v>
      </c>
      <c r="D6" s="41" t="s">
        <v>529</v>
      </c>
      <c r="E6" s="163"/>
      <c r="F6" s="161"/>
      <c r="G6" s="162"/>
      <c r="H6" s="162"/>
      <c r="L6" s="148"/>
    </row>
    <row r="7" spans="1:12" ht="20.149999999999999" customHeight="1" x14ac:dyDescent="0.35">
      <c r="A7" s="101" t="s">
        <v>712</v>
      </c>
      <c r="B7" s="102"/>
      <c r="C7" s="102" t="s">
        <v>445</v>
      </c>
      <c r="D7" s="102"/>
      <c r="E7" s="102"/>
      <c r="F7" s="102"/>
      <c r="G7" s="102"/>
      <c r="H7" s="103">
        <v>110534.13</v>
      </c>
      <c r="L7" s="148"/>
    </row>
    <row r="8" spans="1:12" ht="20.149999999999999" customHeight="1" x14ac:dyDescent="0.35">
      <c r="A8" s="97">
        <v>45108</v>
      </c>
      <c r="B8" s="50"/>
      <c r="C8" s="50"/>
      <c r="D8" s="50">
        <f>B8-C8</f>
        <v>0</v>
      </c>
      <c r="E8" s="50"/>
      <c r="F8" s="96">
        <f>B8+E8</f>
        <v>0</v>
      </c>
      <c r="G8" s="96"/>
      <c r="H8" s="95">
        <f>H7+F8-C8-G8</f>
        <v>110534.13</v>
      </c>
    </row>
    <row r="9" spans="1:12" ht="20.149999999999999" customHeight="1" x14ac:dyDescent="0.35">
      <c r="A9" s="97">
        <v>45139</v>
      </c>
      <c r="B9" s="50"/>
      <c r="C9" s="50"/>
      <c r="D9" s="50">
        <f t="shared" ref="D9:D19" si="0">B9-C9</f>
        <v>0</v>
      </c>
      <c r="E9" s="50"/>
      <c r="F9" s="96">
        <f t="shared" ref="F9:F11" si="1">B9+E9</f>
        <v>0</v>
      </c>
      <c r="G9" s="96"/>
      <c r="H9" s="95">
        <f t="shared" ref="H9:H17" si="2">H8+F9-C9-G9</f>
        <v>110534.13</v>
      </c>
      <c r="L9" s="148"/>
    </row>
    <row r="10" spans="1:12" ht="20.149999999999999" customHeight="1" x14ac:dyDescent="0.35">
      <c r="A10" s="97">
        <v>45170</v>
      </c>
      <c r="B10" s="50"/>
      <c r="C10" s="50"/>
      <c r="D10" s="50">
        <f t="shared" si="0"/>
        <v>0</v>
      </c>
      <c r="E10" s="50"/>
      <c r="F10" s="96">
        <f t="shared" si="1"/>
        <v>0</v>
      </c>
      <c r="G10" s="96"/>
      <c r="H10" s="95">
        <f t="shared" si="2"/>
        <v>110534.13</v>
      </c>
      <c r="L10" s="148"/>
    </row>
    <row r="11" spans="1:12" ht="20.149999999999999" customHeight="1" x14ac:dyDescent="0.35">
      <c r="A11" s="97">
        <v>45200</v>
      </c>
      <c r="B11" s="50"/>
      <c r="C11" s="50"/>
      <c r="D11" s="50">
        <f t="shared" si="0"/>
        <v>0</v>
      </c>
      <c r="E11" s="50"/>
      <c r="F11" s="96">
        <f t="shared" si="1"/>
        <v>0</v>
      </c>
      <c r="G11" s="96"/>
      <c r="H11" s="95">
        <f t="shared" si="2"/>
        <v>110534.13</v>
      </c>
      <c r="L11" s="148"/>
    </row>
    <row r="12" spans="1:12" ht="20.149999999999999" customHeight="1" x14ac:dyDescent="0.35">
      <c r="A12" s="97">
        <v>45231</v>
      </c>
      <c r="B12" s="50"/>
      <c r="C12" s="50"/>
      <c r="D12" s="50">
        <f t="shared" si="0"/>
        <v>0</v>
      </c>
      <c r="E12" s="50"/>
      <c r="F12" s="96">
        <f t="shared" ref="F12" si="3">B12+E12</f>
        <v>0</v>
      </c>
      <c r="G12" s="159"/>
      <c r="H12" s="151">
        <f t="shared" si="2"/>
        <v>110534.13</v>
      </c>
      <c r="L12" s="148"/>
    </row>
    <row r="13" spans="1:12" ht="20.149999999999999" customHeight="1" x14ac:dyDescent="0.35">
      <c r="A13" s="97">
        <v>45261</v>
      </c>
      <c r="B13" s="50"/>
      <c r="C13" s="50"/>
      <c r="D13" s="50">
        <f t="shared" si="0"/>
        <v>0</v>
      </c>
      <c r="E13" s="50"/>
      <c r="F13" s="96">
        <f t="shared" ref="F13" si="4">B13+E13</f>
        <v>0</v>
      </c>
      <c r="G13" s="159"/>
      <c r="H13" s="151">
        <f t="shared" si="2"/>
        <v>110534.13</v>
      </c>
      <c r="L13" s="148"/>
    </row>
    <row r="14" spans="1:12" ht="20.149999999999999" customHeight="1" x14ac:dyDescent="0.35">
      <c r="A14" s="97">
        <v>45292</v>
      </c>
      <c r="B14" s="50"/>
      <c r="C14" s="50"/>
      <c r="D14" s="50">
        <f t="shared" si="0"/>
        <v>0</v>
      </c>
      <c r="E14" s="50"/>
      <c r="F14" s="96">
        <f t="shared" ref="F14:F18" si="5">B14+E14</f>
        <v>0</v>
      </c>
      <c r="G14" s="96"/>
      <c r="H14" s="95">
        <f t="shared" si="2"/>
        <v>110534.13</v>
      </c>
    </row>
    <row r="15" spans="1:12" ht="20.149999999999999" customHeight="1" x14ac:dyDescent="0.35">
      <c r="A15" s="97">
        <v>45323</v>
      </c>
      <c r="B15" s="50"/>
      <c r="C15" s="50"/>
      <c r="D15" s="50">
        <f t="shared" si="0"/>
        <v>0</v>
      </c>
      <c r="E15" s="50"/>
      <c r="F15" s="96">
        <f t="shared" si="5"/>
        <v>0</v>
      </c>
      <c r="G15" s="96"/>
      <c r="H15" s="95">
        <f t="shared" si="2"/>
        <v>110534.13</v>
      </c>
      <c r="L15" s="148"/>
    </row>
    <row r="16" spans="1:12" ht="20.149999999999999" customHeight="1" x14ac:dyDescent="0.35">
      <c r="A16" s="97">
        <v>45352</v>
      </c>
      <c r="B16" s="50"/>
      <c r="C16" s="50"/>
      <c r="D16" s="50">
        <f t="shared" si="0"/>
        <v>0</v>
      </c>
      <c r="E16" s="50"/>
      <c r="F16" s="96">
        <f t="shared" si="5"/>
        <v>0</v>
      </c>
      <c r="G16" s="96"/>
      <c r="H16" s="95">
        <f t="shared" si="2"/>
        <v>110534.13</v>
      </c>
      <c r="L16" s="148"/>
    </row>
    <row r="17" spans="1:12" ht="20.149999999999999" customHeight="1" x14ac:dyDescent="0.35">
      <c r="A17" s="97">
        <v>45383</v>
      </c>
      <c r="B17" s="50"/>
      <c r="C17" s="50"/>
      <c r="D17" s="50">
        <f t="shared" si="0"/>
        <v>0</v>
      </c>
      <c r="E17" s="50"/>
      <c r="F17" s="96">
        <f t="shared" si="5"/>
        <v>0</v>
      </c>
      <c r="G17" s="96"/>
      <c r="H17" s="95">
        <f t="shared" si="2"/>
        <v>110534.13</v>
      </c>
      <c r="L17" s="148"/>
    </row>
    <row r="18" spans="1:12" ht="20.149999999999999" customHeight="1" x14ac:dyDescent="0.35">
      <c r="A18" s="97">
        <v>45413</v>
      </c>
      <c r="B18" s="50"/>
      <c r="C18" s="50"/>
      <c r="D18" s="50">
        <f t="shared" si="0"/>
        <v>0</v>
      </c>
      <c r="E18" s="50"/>
      <c r="F18" s="96">
        <f t="shared" si="5"/>
        <v>0</v>
      </c>
      <c r="G18" s="96"/>
      <c r="H18" s="95">
        <f t="shared" ref="H18:H19" si="6">H17+F18-C18-G18</f>
        <v>110534.13</v>
      </c>
      <c r="J18" s="10"/>
      <c r="L18" s="148"/>
    </row>
    <row r="19" spans="1:12" ht="20.149999999999999" customHeight="1" x14ac:dyDescent="0.35">
      <c r="A19" s="97">
        <v>45444</v>
      </c>
      <c r="B19" s="50"/>
      <c r="C19" s="50"/>
      <c r="D19" s="50">
        <f t="shared" si="0"/>
        <v>0</v>
      </c>
      <c r="E19" s="50"/>
      <c r="F19" s="96">
        <f t="shared" ref="F19" si="7">B19+E19</f>
        <v>0</v>
      </c>
      <c r="G19" s="96"/>
      <c r="H19" s="95">
        <f t="shared" si="6"/>
        <v>110534.13</v>
      </c>
      <c r="L19" s="148"/>
    </row>
    <row r="20" spans="1:12" ht="20.149999999999999" customHeight="1" x14ac:dyDescent="0.35">
      <c r="A20" s="97"/>
      <c r="B20" s="50"/>
      <c r="C20" s="50"/>
      <c r="D20" s="50"/>
      <c r="E20" s="50"/>
      <c r="F20" s="96"/>
      <c r="G20" s="96"/>
      <c r="H20" s="95"/>
      <c r="L20" s="148"/>
    </row>
    <row r="21" spans="1:12" ht="20.149999999999999" customHeight="1" x14ac:dyDescent="0.35">
      <c r="A21" s="97"/>
      <c r="B21" s="50"/>
      <c r="C21" s="50"/>
      <c r="D21" s="50"/>
      <c r="E21" s="50"/>
      <c r="F21" s="96"/>
      <c r="G21" s="96"/>
      <c r="H21" s="95"/>
      <c r="L21" s="148"/>
    </row>
    <row r="22" spans="1:12" ht="20.149999999999999" customHeight="1" x14ac:dyDescent="0.35">
      <c r="A22" s="97"/>
      <c r="B22" s="50"/>
      <c r="C22" s="50"/>
      <c r="D22" s="50"/>
      <c r="E22" s="50"/>
      <c r="F22" s="96"/>
      <c r="G22" s="96"/>
      <c r="H22" s="95"/>
    </row>
    <row r="23" spans="1:12" ht="20.149999999999999" customHeight="1" thickBot="1" x14ac:dyDescent="0.4">
      <c r="A23" s="98" t="s">
        <v>444</v>
      </c>
      <c r="B23" s="99">
        <f>SUM(B7:B15)</f>
        <v>0</v>
      </c>
      <c r="C23" s="99">
        <f>SUM(C7:C14)</f>
        <v>0</v>
      </c>
      <c r="D23" s="99">
        <f>SUM(D7:D14)</f>
        <v>0</v>
      </c>
      <c r="E23" s="99">
        <f>SUM(E7:E15)</f>
        <v>0</v>
      </c>
      <c r="F23" s="100"/>
      <c r="G23" s="100"/>
      <c r="H23" s="104"/>
      <c r="L23" s="148"/>
    </row>
    <row r="24" spans="1:12" ht="20.149999999999999" customHeight="1" thickTop="1" x14ac:dyDescent="0.35">
      <c r="B24" s="5"/>
      <c r="C24" s="5"/>
      <c r="D24" s="5"/>
      <c r="E24" s="5"/>
    </row>
    <row r="25" spans="1:12" ht="20.149999999999999" customHeight="1" x14ac:dyDescent="0.35">
      <c r="B25" s="5"/>
      <c r="C25" s="5"/>
      <c r="D25" s="5"/>
      <c r="E25" s="5"/>
      <c r="L25" s="148"/>
    </row>
    <row r="26" spans="1:12" ht="20.149999999999999" customHeight="1" x14ac:dyDescent="0.35">
      <c r="B26" s="5"/>
      <c r="C26" s="5"/>
      <c r="D26" s="5"/>
      <c r="E26" s="5"/>
      <c r="L26" s="148"/>
    </row>
    <row r="27" spans="1:12" ht="20.149999999999999" customHeight="1" x14ac:dyDescent="0.35">
      <c r="B27" s="5"/>
      <c r="C27" s="5"/>
      <c r="D27" s="5"/>
      <c r="E27" s="5"/>
      <c r="L27" s="148"/>
    </row>
    <row r="28" spans="1:12" ht="20.149999999999999" customHeight="1" x14ac:dyDescent="0.35">
      <c r="B28" s="5"/>
      <c r="C28" s="5"/>
      <c r="D28" s="5"/>
      <c r="E28" s="5"/>
    </row>
    <row r="29" spans="1:12" ht="20.149999999999999" customHeight="1" x14ac:dyDescent="0.35">
      <c r="B29" s="5"/>
      <c r="C29" s="5"/>
      <c r="D29" s="5"/>
      <c r="E29" s="5"/>
    </row>
    <row r="30" spans="1:12" ht="20.149999999999999" customHeight="1" x14ac:dyDescent="0.35">
      <c r="B30" s="5"/>
      <c r="C30" s="5"/>
      <c r="D30" s="5"/>
      <c r="E30" s="5"/>
      <c r="L30" s="148"/>
    </row>
    <row r="31" spans="1:12" ht="20.149999999999999" customHeight="1" x14ac:dyDescent="0.35">
      <c r="B31" s="5"/>
      <c r="C31" s="5"/>
      <c r="D31" s="5"/>
      <c r="E31" s="5"/>
    </row>
    <row r="32" spans="1:12" ht="20.149999999999999" customHeight="1" x14ac:dyDescent="0.35">
      <c r="B32" s="5"/>
      <c r="C32" s="5"/>
      <c r="D32" s="5"/>
      <c r="E32" s="5"/>
    </row>
    <row r="33" spans="2:12" ht="20.149999999999999" customHeight="1" x14ac:dyDescent="0.35">
      <c r="B33" s="5"/>
      <c r="C33" s="5"/>
      <c r="D33" s="5"/>
      <c r="E33" s="5"/>
    </row>
    <row r="34" spans="2:12" ht="20.149999999999999" customHeight="1" x14ac:dyDescent="0.35">
      <c r="B34" s="5"/>
      <c r="C34" s="5"/>
      <c r="D34" s="5"/>
      <c r="E34" s="5"/>
      <c r="L34" s="148"/>
    </row>
    <row r="35" spans="2:12" ht="20.149999999999999" customHeight="1" x14ac:dyDescent="0.35">
      <c r="L35" s="148"/>
    </row>
    <row r="36" spans="2:12" ht="20.149999999999999" customHeight="1" x14ac:dyDescent="0.35"/>
    <row r="37" spans="2:12" ht="20.149999999999999" customHeight="1" x14ac:dyDescent="0.35"/>
    <row r="38" spans="2:12" ht="20.149999999999999" customHeight="1" x14ac:dyDescent="0.35">
      <c r="L38" s="148"/>
    </row>
    <row r="39" spans="2:12" ht="20.149999999999999" customHeight="1" x14ac:dyDescent="0.35">
      <c r="L39" s="148"/>
    </row>
    <row r="40" spans="2:12" ht="20.149999999999999" customHeight="1" x14ac:dyDescent="0.35">
      <c r="L40" s="148"/>
    </row>
    <row r="41" spans="2:12" ht="20.149999999999999" customHeight="1" x14ac:dyDescent="0.35">
      <c r="L41" s="148"/>
    </row>
    <row r="42" spans="2:12" ht="20.149999999999999" customHeight="1" x14ac:dyDescent="0.35">
      <c r="L42" s="148"/>
    </row>
    <row r="43" spans="2:12" ht="20.149999999999999" customHeight="1" x14ac:dyDescent="0.35">
      <c r="L43" s="148"/>
    </row>
    <row r="44" spans="2:12" ht="20.149999999999999" customHeight="1" x14ac:dyDescent="0.35"/>
    <row r="45" spans="2:12" ht="20.149999999999999" customHeight="1" x14ac:dyDescent="0.35"/>
    <row r="46" spans="2:12" ht="20.149999999999999" customHeight="1" x14ac:dyDescent="0.35">
      <c r="L46" s="148"/>
    </row>
    <row r="47" spans="2:12" ht="15.5" x14ac:dyDescent="0.35">
      <c r="L47" s="148"/>
    </row>
    <row r="51" spans="12:12" ht="15.5" x14ac:dyDescent="0.35">
      <c r="L51" s="148"/>
    </row>
    <row r="53" spans="12:12" ht="15.5" x14ac:dyDescent="0.35">
      <c r="L53" s="148"/>
    </row>
    <row r="55" spans="12:12" ht="15.5" x14ac:dyDescent="0.35">
      <c r="L55" s="148"/>
    </row>
    <row r="60" spans="12:12" ht="15.5" x14ac:dyDescent="0.35">
      <c r="L60" s="148"/>
    </row>
    <row r="61" spans="12:12" ht="15.5" x14ac:dyDescent="0.35">
      <c r="L61" s="148"/>
    </row>
    <row r="65" spans="12:12" ht="15.5" x14ac:dyDescent="0.35">
      <c r="L65" s="148"/>
    </row>
    <row r="66" spans="12:12" ht="15.5" x14ac:dyDescent="0.35">
      <c r="L66" s="148"/>
    </row>
  </sheetData>
  <mergeCells count="7">
    <mergeCell ref="F5:F6"/>
    <mergeCell ref="G5:G6"/>
    <mergeCell ref="H5:H6"/>
    <mergeCell ref="A5:A6"/>
    <mergeCell ref="C5:D5"/>
    <mergeCell ref="B5:B6"/>
    <mergeCell ref="E5:E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0">
    <tabColor rgb="FFFFFF00"/>
  </sheetPr>
  <dimension ref="A1:K36"/>
  <sheetViews>
    <sheetView topLeftCell="A5" workbookViewId="0">
      <selection activeCell="A465" sqref="A465"/>
    </sheetView>
  </sheetViews>
  <sheetFormatPr defaultRowHeight="14.5" x14ac:dyDescent="0.35"/>
  <cols>
    <col min="1" max="1" width="15.54296875" style="18" customWidth="1"/>
    <col min="2" max="5" width="16.54296875" customWidth="1"/>
    <col min="6" max="6" width="10.1796875" bestFit="1" customWidth="1"/>
  </cols>
  <sheetData>
    <row r="1" spans="1:11" ht="20.149999999999999" customHeight="1" x14ac:dyDescent="0.55000000000000004">
      <c r="A1" s="17" t="s">
        <v>271</v>
      </c>
    </row>
    <row r="2" spans="1:11" ht="20.149999999999999" customHeight="1" thickBot="1" x14ac:dyDescent="0.4"/>
    <row r="3" spans="1:11" ht="20.149999999999999" customHeight="1" x14ac:dyDescent="0.35">
      <c r="A3" s="18" t="s">
        <v>2</v>
      </c>
      <c r="B3" s="213" t="s">
        <v>308</v>
      </c>
      <c r="C3" s="214"/>
      <c r="D3" s="215"/>
      <c r="E3" s="14"/>
      <c r="G3" s="196" t="str">
        <f>VLOOKUP(A4,'Customer List'!$A$3:$N$532,2,0)</f>
        <v>Tong Shui Desserts                                     101, Upper Cross Street #02-49.                   People's Park Centre, Singapore 058357</v>
      </c>
      <c r="H3" s="196"/>
      <c r="I3" s="196"/>
      <c r="J3" s="196"/>
      <c r="K3" s="196"/>
    </row>
    <row r="4" spans="1:11" ht="20.149999999999999" customHeight="1" x14ac:dyDescent="0.35">
      <c r="A4" s="18" t="s">
        <v>129</v>
      </c>
      <c r="B4" s="216" t="s">
        <v>309</v>
      </c>
      <c r="C4" s="217"/>
      <c r="D4" s="218"/>
      <c r="E4" s="14"/>
      <c r="G4" s="196"/>
      <c r="H4" s="196"/>
      <c r="I4" s="196"/>
      <c r="J4" s="196"/>
      <c r="K4" s="196"/>
    </row>
    <row r="5" spans="1:11" ht="20.149999999999999" customHeight="1" thickBot="1" x14ac:dyDescent="0.4">
      <c r="B5" s="219" t="s">
        <v>310</v>
      </c>
      <c r="C5" s="220"/>
      <c r="D5" s="221"/>
      <c r="E5" s="14"/>
      <c r="G5" s="196"/>
      <c r="H5" s="196"/>
      <c r="I5" s="196"/>
      <c r="J5" s="196"/>
      <c r="K5" s="196"/>
    </row>
    <row r="6" spans="1:11" ht="20.149999999999999" customHeight="1" x14ac:dyDescent="0.35">
      <c r="B6" s="212"/>
      <c r="C6" s="212"/>
      <c r="D6" s="25"/>
      <c r="E6" s="14"/>
      <c r="G6" s="196"/>
      <c r="H6" s="196"/>
      <c r="I6" s="196"/>
      <c r="J6" s="196"/>
      <c r="K6" s="196"/>
    </row>
    <row r="7" spans="1:11" ht="20.149999999999999" customHeight="1" x14ac:dyDescent="0.35">
      <c r="B7" s="208"/>
      <c r="C7" s="208"/>
      <c r="D7" s="208"/>
      <c r="E7" s="13" t="s">
        <v>992</v>
      </c>
    </row>
    <row r="8" spans="1:11" ht="20.149999999999999" customHeight="1" x14ac:dyDescent="0.35">
      <c r="A8" s="19" t="s">
        <v>272</v>
      </c>
      <c r="B8" s="16" t="s">
        <v>273</v>
      </c>
      <c r="C8" s="16" t="s">
        <v>320</v>
      </c>
      <c r="D8" s="16" t="s">
        <v>275</v>
      </c>
      <c r="E8" s="16" t="s">
        <v>276</v>
      </c>
    </row>
    <row r="9" spans="1:11" ht="20.149999999999999" hidden="1" customHeight="1" x14ac:dyDescent="0.35">
      <c r="A9" s="20">
        <v>44013</v>
      </c>
      <c r="B9" s="4">
        <v>202007022</v>
      </c>
      <c r="C9" s="2">
        <v>292.97000000000003</v>
      </c>
      <c r="D9" s="2"/>
      <c r="E9" s="2">
        <f>C9-D9</f>
        <v>292.97000000000003</v>
      </c>
      <c r="G9" s="9"/>
    </row>
    <row r="10" spans="1:11" ht="20.149999999999999" hidden="1" customHeight="1" x14ac:dyDescent="0.35">
      <c r="A10" s="20">
        <v>44019</v>
      </c>
      <c r="B10" s="4">
        <v>202007118</v>
      </c>
      <c r="C10" s="2">
        <v>403.39</v>
      </c>
      <c r="D10" s="2"/>
      <c r="E10" s="2">
        <f>E9+C10-D10</f>
        <v>696.36</v>
      </c>
      <c r="G10" s="9"/>
    </row>
    <row r="11" spans="1:11" ht="20.149999999999999" hidden="1" customHeight="1" x14ac:dyDescent="0.35">
      <c r="A11" s="20">
        <v>44025</v>
      </c>
      <c r="B11" s="4">
        <v>202007223</v>
      </c>
      <c r="C11" s="2">
        <v>355.78</v>
      </c>
      <c r="D11" s="2"/>
      <c r="E11" s="2">
        <f t="shared" ref="E11:E14" si="0">E10+C11-D11</f>
        <v>1052.1399999999999</v>
      </c>
      <c r="G11" s="9"/>
    </row>
    <row r="12" spans="1:11" ht="20.149999999999999" hidden="1" customHeight="1" x14ac:dyDescent="0.35">
      <c r="A12" s="20">
        <v>44029</v>
      </c>
      <c r="B12" s="4">
        <v>202007296</v>
      </c>
      <c r="C12" s="2">
        <v>192.6</v>
      </c>
      <c r="D12" s="2"/>
      <c r="E12" s="2">
        <f t="shared" si="0"/>
        <v>1244.7399999999998</v>
      </c>
      <c r="G12" s="9"/>
    </row>
    <row r="13" spans="1:11" ht="20.149999999999999" hidden="1" customHeight="1" x14ac:dyDescent="0.35">
      <c r="A13" s="20">
        <v>44034</v>
      </c>
      <c r="B13" s="4">
        <v>202007373</v>
      </c>
      <c r="C13" s="2">
        <v>513.6</v>
      </c>
      <c r="D13" s="2"/>
      <c r="E13" s="2">
        <f t="shared" si="0"/>
        <v>1758.3399999999997</v>
      </c>
      <c r="G13" s="9"/>
    </row>
    <row r="14" spans="1:11" ht="20.149999999999999" hidden="1" customHeight="1" x14ac:dyDescent="0.35">
      <c r="A14" s="20">
        <v>44037</v>
      </c>
      <c r="B14" s="4">
        <v>202007420</v>
      </c>
      <c r="C14" s="2">
        <v>204.37</v>
      </c>
      <c r="D14" s="2"/>
      <c r="E14" s="2">
        <f t="shared" si="0"/>
        <v>1962.7099999999996</v>
      </c>
      <c r="G14" s="9"/>
    </row>
    <row r="15" spans="1:11" ht="20.149999999999999" customHeight="1" x14ac:dyDescent="0.35">
      <c r="A15" s="20">
        <v>45080</v>
      </c>
      <c r="B15" s="65">
        <v>20230081</v>
      </c>
      <c r="C15" s="51">
        <v>567.32000000000005</v>
      </c>
      <c r="D15" s="2"/>
      <c r="E15" s="2">
        <f>C15</f>
        <v>567.32000000000005</v>
      </c>
      <c r="G15" s="9"/>
    </row>
    <row r="16" spans="1:11" ht="20.149999999999999" customHeight="1" x14ac:dyDescent="0.35">
      <c r="A16" s="20">
        <v>45086</v>
      </c>
      <c r="B16" s="65">
        <v>202306211</v>
      </c>
      <c r="C16" s="51">
        <v>895.32</v>
      </c>
      <c r="D16" s="2"/>
      <c r="E16" s="2">
        <f t="shared" ref="E16:E24" si="1">E15+C16-D16</f>
        <v>1462.64</v>
      </c>
      <c r="G16" s="9"/>
    </row>
    <row r="17" spans="1:7" ht="20.149999999999999" customHeight="1" x14ac:dyDescent="0.35">
      <c r="A17" s="20">
        <v>45091</v>
      </c>
      <c r="B17" s="65">
        <v>202306316</v>
      </c>
      <c r="C17" s="51">
        <v>1169.0999999999999</v>
      </c>
      <c r="D17" s="2"/>
      <c r="E17" s="2">
        <f t="shared" si="1"/>
        <v>2631.74</v>
      </c>
      <c r="G17" s="9"/>
    </row>
    <row r="18" spans="1:7" ht="20.149999999999999" customHeight="1" x14ac:dyDescent="0.35">
      <c r="A18" s="20">
        <v>45097</v>
      </c>
      <c r="B18" s="65">
        <v>202306437</v>
      </c>
      <c r="C18" s="51">
        <v>880.74</v>
      </c>
      <c r="D18" s="2"/>
      <c r="E18" s="2">
        <f t="shared" si="1"/>
        <v>3512.4799999999996</v>
      </c>
      <c r="G18" s="9"/>
    </row>
    <row r="19" spans="1:7" ht="20.149999999999999" customHeight="1" x14ac:dyDescent="0.35">
      <c r="A19" s="20">
        <v>45101</v>
      </c>
      <c r="B19" s="65">
        <v>202306546</v>
      </c>
      <c r="C19" s="51">
        <v>503.28</v>
      </c>
      <c r="D19" s="2"/>
      <c r="E19" s="2">
        <f t="shared" si="1"/>
        <v>4015.7599999999993</v>
      </c>
    </row>
    <row r="20" spans="1:7" ht="20.149999999999999" customHeight="1" x14ac:dyDescent="0.35">
      <c r="A20" s="20">
        <v>45107</v>
      </c>
      <c r="B20" s="65">
        <v>202306651</v>
      </c>
      <c r="C20" s="51">
        <v>662.04</v>
      </c>
      <c r="D20" s="2"/>
      <c r="E20" s="2">
        <f t="shared" si="1"/>
        <v>4677.7999999999993</v>
      </c>
      <c r="G20" s="9"/>
    </row>
    <row r="21" spans="1:7" ht="20.149999999999999" customHeight="1" x14ac:dyDescent="0.35">
      <c r="A21" s="20"/>
      <c r="B21" s="65"/>
      <c r="C21" s="51"/>
      <c r="D21" s="2"/>
      <c r="E21" s="2">
        <f t="shared" si="1"/>
        <v>4677.7999999999993</v>
      </c>
      <c r="G21" s="9"/>
    </row>
    <row r="22" spans="1:7" ht="20.149999999999999" customHeight="1" x14ac:dyDescent="0.35">
      <c r="A22" s="57"/>
      <c r="B22" s="21"/>
      <c r="C22" s="2"/>
      <c r="D22" s="2"/>
      <c r="E22" s="2">
        <f t="shared" si="1"/>
        <v>4677.7999999999993</v>
      </c>
      <c r="F22" s="10"/>
      <c r="G22" s="9"/>
    </row>
    <row r="23" spans="1:7" ht="20.149999999999999" customHeight="1" x14ac:dyDescent="0.35">
      <c r="A23" s="57"/>
      <c r="B23" s="21"/>
      <c r="C23" s="2"/>
      <c r="D23" s="2"/>
      <c r="E23" s="2">
        <f t="shared" si="1"/>
        <v>4677.7999999999993</v>
      </c>
      <c r="F23" s="10"/>
    </row>
    <row r="24" spans="1:7" ht="20.149999999999999" customHeight="1" x14ac:dyDescent="0.35">
      <c r="A24" s="57"/>
      <c r="B24" s="21"/>
      <c r="C24" s="6"/>
      <c r="D24" s="1"/>
      <c r="E24" s="2">
        <f t="shared" si="1"/>
        <v>4677.7999999999993</v>
      </c>
    </row>
    <row r="25" spans="1:7" ht="20.149999999999999" customHeight="1" x14ac:dyDescent="0.35">
      <c r="A25" s="57"/>
      <c r="B25" s="21"/>
      <c r="C25" s="6"/>
      <c r="D25" s="1"/>
      <c r="E25" s="2"/>
    </row>
    <row r="26" spans="1:7" ht="20.149999999999999" customHeight="1" x14ac:dyDescent="0.35">
      <c r="A26" s="57"/>
      <c r="B26" s="21"/>
      <c r="C26" s="6"/>
      <c r="D26" s="1"/>
      <c r="E26" s="2"/>
    </row>
    <row r="27" spans="1:7" ht="20.149999999999999" customHeight="1" x14ac:dyDescent="0.35">
      <c r="A27" s="56"/>
      <c r="B27" s="36"/>
    </row>
    <row r="28" spans="1:7" ht="20.149999999999999" customHeight="1" x14ac:dyDescent="0.35">
      <c r="A28" s="56"/>
      <c r="B28" s="36"/>
    </row>
    <row r="29" spans="1:7" x14ac:dyDescent="0.35">
      <c r="A29" s="56"/>
      <c r="B29" s="36"/>
    </row>
    <row r="30" spans="1:7" x14ac:dyDescent="0.35">
      <c r="A30" s="56"/>
      <c r="B30" s="36"/>
    </row>
    <row r="31" spans="1:7" x14ac:dyDescent="0.35">
      <c r="A31" s="56"/>
      <c r="B31" s="36"/>
    </row>
    <row r="32" spans="1:7" x14ac:dyDescent="0.35">
      <c r="A32" s="56"/>
      <c r="B32" s="36"/>
    </row>
    <row r="33" spans="1:2" x14ac:dyDescent="0.35">
      <c r="A33" s="56"/>
      <c r="B33" s="36"/>
    </row>
    <row r="34" spans="1:2" x14ac:dyDescent="0.35">
      <c r="A34" s="56"/>
      <c r="B34" s="36"/>
    </row>
    <row r="35" spans="1:2" x14ac:dyDescent="0.35">
      <c r="A35" s="56"/>
      <c r="B35" s="36"/>
    </row>
    <row r="36" spans="1:2" x14ac:dyDescent="0.35">
      <c r="A36" s="56"/>
      <c r="B36" s="36"/>
    </row>
  </sheetData>
  <mergeCells count="6">
    <mergeCell ref="B7:D7"/>
    <mergeCell ref="B3:D3"/>
    <mergeCell ref="G3:K6"/>
    <mergeCell ref="B4:D4"/>
    <mergeCell ref="B5:D5"/>
    <mergeCell ref="B6:C6"/>
  </mergeCells>
  <printOptions horizontalCentered="1"/>
  <pageMargins left="0.70866141732283472" right="0.70866141732283472" top="2.3228346456692917" bottom="0.74803149606299213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43">
    <tabColor rgb="FFFFFF00"/>
  </sheetPr>
  <dimension ref="A1:K20"/>
  <sheetViews>
    <sheetView topLeftCell="A6" workbookViewId="0">
      <selection activeCell="A465" sqref="A465"/>
    </sheetView>
  </sheetViews>
  <sheetFormatPr defaultRowHeight="14.5" x14ac:dyDescent="0.35"/>
  <cols>
    <col min="1" max="1" width="13.26953125" style="18" customWidth="1"/>
    <col min="2" max="5" width="16.54296875" customWidth="1"/>
  </cols>
  <sheetData>
    <row r="1" spans="1:11" ht="23.5" x14ac:dyDescent="0.55000000000000004">
      <c r="A1" s="17" t="s">
        <v>271</v>
      </c>
    </row>
    <row r="3" spans="1:11" ht="20.149999999999999" customHeight="1" x14ac:dyDescent="0.35">
      <c r="A3" s="18" t="s">
        <v>2</v>
      </c>
      <c r="B3" s="222" t="s">
        <v>318</v>
      </c>
      <c r="C3" s="222"/>
      <c r="E3" s="14"/>
      <c r="G3" s="196" t="str">
        <f>VLOOKUP(A4,'Customer List'!$A$3:$N$532,2,0)</f>
        <v>滨海甜品                                                      Blk 248, Simei St 5. Singapore 520120</v>
      </c>
      <c r="H3" s="196"/>
      <c r="I3" s="196"/>
      <c r="J3" s="196"/>
      <c r="K3" s="196"/>
    </row>
    <row r="4" spans="1:11" ht="20.149999999999999" customHeight="1" x14ac:dyDescent="0.35">
      <c r="A4" s="18" t="s">
        <v>104</v>
      </c>
      <c r="B4" s="222" t="s">
        <v>304</v>
      </c>
      <c r="C4" s="222"/>
      <c r="E4" s="14"/>
      <c r="G4" s="196"/>
      <c r="H4" s="196"/>
      <c r="I4" s="196"/>
      <c r="J4" s="196"/>
      <c r="K4" s="196"/>
    </row>
    <row r="5" spans="1:11" ht="20.149999999999999" customHeight="1" x14ac:dyDescent="0.35">
      <c r="B5" s="222" t="s">
        <v>305</v>
      </c>
      <c r="C5" s="222"/>
      <c r="E5" s="35" t="s">
        <v>994</v>
      </c>
      <c r="G5" s="196"/>
      <c r="H5" s="196"/>
      <c r="I5" s="196"/>
      <c r="J5" s="196"/>
      <c r="K5" s="196"/>
    </row>
    <row r="6" spans="1:11" ht="20.149999999999999" customHeight="1" x14ac:dyDescent="0.35">
      <c r="B6" s="212"/>
      <c r="C6" s="212"/>
      <c r="E6" s="14"/>
      <c r="G6" s="196"/>
      <c r="H6" s="196"/>
      <c r="I6" s="196"/>
      <c r="J6" s="196"/>
      <c r="K6" s="196"/>
    </row>
    <row r="7" spans="1:11" ht="20" customHeight="1" x14ac:dyDescent="0.35">
      <c r="A7" s="19" t="s">
        <v>272</v>
      </c>
      <c r="B7" s="16" t="s">
        <v>273</v>
      </c>
      <c r="C7" s="16" t="s">
        <v>274</v>
      </c>
      <c r="D7" s="16" t="s">
        <v>275</v>
      </c>
      <c r="E7" s="16" t="s">
        <v>276</v>
      </c>
    </row>
    <row r="8" spans="1:11" ht="20.149999999999999" customHeight="1" x14ac:dyDescent="0.35">
      <c r="A8" s="57">
        <v>45080</v>
      </c>
      <c r="B8" s="65">
        <v>202306089</v>
      </c>
      <c r="C8" s="6">
        <v>468.29</v>
      </c>
      <c r="D8" s="2"/>
      <c r="E8" s="2">
        <f>C8-D8</f>
        <v>468.29</v>
      </c>
    </row>
    <row r="9" spans="1:11" ht="20.149999999999999" customHeight="1" x14ac:dyDescent="0.35">
      <c r="A9" s="57">
        <v>45084</v>
      </c>
      <c r="B9" s="65">
        <v>202306150</v>
      </c>
      <c r="C9" s="6">
        <v>500.47</v>
      </c>
      <c r="D9" s="2"/>
      <c r="E9" s="2">
        <f>E8+C9-D9</f>
        <v>968.76</v>
      </c>
    </row>
    <row r="10" spans="1:11" ht="20.149999999999999" customHeight="1" x14ac:dyDescent="0.35">
      <c r="A10" s="57">
        <v>45087</v>
      </c>
      <c r="B10" s="65">
        <v>202306225</v>
      </c>
      <c r="C10" s="6">
        <v>540.22</v>
      </c>
      <c r="D10" s="2"/>
      <c r="E10" s="2">
        <f>E9+C10-D10</f>
        <v>1508.98</v>
      </c>
    </row>
    <row r="11" spans="1:11" ht="20.149999999999999" customHeight="1" x14ac:dyDescent="0.35">
      <c r="A11" s="20">
        <v>45091</v>
      </c>
      <c r="B11" s="65">
        <v>202306308</v>
      </c>
      <c r="C11" s="6">
        <v>450.58</v>
      </c>
      <c r="D11" s="2"/>
      <c r="E11" s="2">
        <f t="shared" ref="E11:E18" si="0">E10+C11-D11</f>
        <v>1959.56</v>
      </c>
    </row>
    <row r="12" spans="1:11" ht="20.149999999999999" customHeight="1" x14ac:dyDescent="0.35">
      <c r="A12" s="67">
        <v>45094</v>
      </c>
      <c r="B12" s="65">
        <v>202306378</v>
      </c>
      <c r="C12" s="6">
        <v>578.34</v>
      </c>
      <c r="D12" s="2"/>
      <c r="E12" s="2">
        <f t="shared" si="0"/>
        <v>2537.9</v>
      </c>
    </row>
    <row r="13" spans="1:11" ht="20.149999999999999" customHeight="1" x14ac:dyDescent="0.35">
      <c r="A13" s="20">
        <v>45098</v>
      </c>
      <c r="B13" s="65">
        <v>202306446</v>
      </c>
      <c r="C13" s="6">
        <v>551.64</v>
      </c>
      <c r="D13" s="2"/>
      <c r="E13" s="2">
        <f t="shared" si="0"/>
        <v>3089.54</v>
      </c>
    </row>
    <row r="14" spans="1:11" ht="20.149999999999999" customHeight="1" x14ac:dyDescent="0.35">
      <c r="A14" s="20">
        <v>45101</v>
      </c>
      <c r="B14" s="65">
        <v>202306541</v>
      </c>
      <c r="C14" s="6">
        <v>440.86</v>
      </c>
      <c r="D14" s="2"/>
      <c r="E14" s="2">
        <f t="shared" si="0"/>
        <v>3530.4</v>
      </c>
    </row>
    <row r="15" spans="1:11" ht="20.149999999999999" customHeight="1" x14ac:dyDescent="0.35">
      <c r="A15" s="20">
        <v>45105</v>
      </c>
      <c r="B15" s="65">
        <v>202306611</v>
      </c>
      <c r="C15" s="6">
        <v>526.82000000000005</v>
      </c>
      <c r="D15" s="2"/>
      <c r="E15" s="2">
        <f t="shared" si="0"/>
        <v>4057.2200000000003</v>
      </c>
    </row>
    <row r="16" spans="1:11" ht="20.149999999999999" customHeight="1" x14ac:dyDescent="0.35">
      <c r="A16" s="20"/>
      <c r="B16" s="65"/>
      <c r="C16" s="6"/>
      <c r="D16" s="2"/>
      <c r="E16" s="2">
        <f t="shared" si="0"/>
        <v>4057.2200000000003</v>
      </c>
    </row>
    <row r="17" spans="1:5" ht="20.149999999999999" customHeight="1" x14ac:dyDescent="0.35">
      <c r="A17" s="3"/>
      <c r="B17" s="21"/>
      <c r="C17" s="2"/>
      <c r="D17" s="2"/>
      <c r="E17" s="2">
        <f t="shared" si="0"/>
        <v>4057.2200000000003</v>
      </c>
    </row>
    <row r="18" spans="1:5" ht="20.149999999999999" customHeight="1" x14ac:dyDescent="0.35">
      <c r="A18" s="3"/>
      <c r="B18" s="21"/>
      <c r="C18" s="6"/>
      <c r="D18" s="6"/>
      <c r="E18" s="2">
        <f t="shared" si="0"/>
        <v>4057.2200000000003</v>
      </c>
    </row>
    <row r="19" spans="1:5" ht="20.149999999999999" customHeight="1" x14ac:dyDescent="0.35">
      <c r="A19" s="3"/>
      <c r="B19" s="21"/>
      <c r="C19" s="6"/>
      <c r="D19" s="6"/>
      <c r="E19" s="6"/>
    </row>
    <row r="20" spans="1:5" ht="20.149999999999999" customHeight="1" x14ac:dyDescent="0.35">
      <c r="A20" s="20"/>
      <c r="B20" s="1"/>
      <c r="C20" s="1"/>
      <c r="D20" s="1"/>
      <c r="E20" s="1"/>
    </row>
  </sheetData>
  <mergeCells count="5">
    <mergeCell ref="G3:K6"/>
    <mergeCell ref="B6:C6"/>
    <mergeCell ref="B3:C3"/>
    <mergeCell ref="B4:C4"/>
    <mergeCell ref="B5:C5"/>
  </mergeCells>
  <printOptions horizontalCentered="1"/>
  <pageMargins left="0.70866141732283472" right="0.70866141732283472" top="2.3228346456692917" bottom="0.74803149606299213" header="0.31496062992125984" footer="0.31496062992125984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7">
    <tabColor rgb="FFFFFF00"/>
    <pageSetUpPr fitToPage="1"/>
  </sheetPr>
  <dimension ref="A1:K26"/>
  <sheetViews>
    <sheetView topLeftCell="A16" workbookViewId="0">
      <selection activeCell="C23" sqref="C23"/>
    </sheetView>
  </sheetViews>
  <sheetFormatPr defaultRowHeight="14.5" x14ac:dyDescent="0.35"/>
  <cols>
    <col min="1" max="1" width="13.26953125" style="18" customWidth="1"/>
    <col min="2" max="5" width="16.54296875" customWidth="1"/>
    <col min="7" max="7" width="10.1796875" bestFit="1" customWidth="1"/>
  </cols>
  <sheetData>
    <row r="1" spans="1:11" ht="23.5" x14ac:dyDescent="0.55000000000000004">
      <c r="A1" s="17" t="s">
        <v>271</v>
      </c>
    </row>
    <row r="2" spans="1:11" ht="15" thickBot="1" x14ac:dyDescent="0.4"/>
    <row r="3" spans="1:11" ht="20.149999999999999" customHeight="1" x14ac:dyDescent="0.35">
      <c r="A3" s="18" t="s">
        <v>2</v>
      </c>
      <c r="B3" s="194" t="s">
        <v>301</v>
      </c>
      <c r="C3" s="209"/>
      <c r="D3" s="25"/>
      <c r="E3" s="14"/>
      <c r="G3" s="196" t="str">
        <f>VLOOKUP(A4,'Customer List'!$A$3:$N$532,2,0)</f>
        <v>梅林                                                             Changi Village Hawker Centre.                                         #01-57  Singapore 500002</v>
      </c>
      <c r="H3" s="196"/>
      <c r="I3" s="196"/>
      <c r="J3" s="196"/>
      <c r="K3" s="196"/>
    </row>
    <row r="4" spans="1:11" ht="20.149999999999999" customHeight="1" x14ac:dyDescent="0.35">
      <c r="A4" s="18" t="s">
        <v>101</v>
      </c>
      <c r="B4" s="197" t="s">
        <v>302</v>
      </c>
      <c r="C4" s="199"/>
      <c r="D4" s="25"/>
      <c r="E4" s="14"/>
      <c r="G4" s="196"/>
      <c r="H4" s="196"/>
      <c r="I4" s="196"/>
      <c r="J4" s="196"/>
      <c r="K4" s="196"/>
    </row>
    <row r="5" spans="1:11" ht="20.149999999999999" customHeight="1" thickBot="1" x14ac:dyDescent="0.4">
      <c r="A5" s="18" t="s">
        <v>102</v>
      </c>
      <c r="B5" s="210" t="s">
        <v>303</v>
      </c>
      <c r="C5" s="211"/>
      <c r="D5" s="25"/>
      <c r="E5" s="108">
        <v>45077</v>
      </c>
      <c r="G5" s="196"/>
      <c r="H5" s="196"/>
      <c r="I5" s="196"/>
      <c r="J5" s="196"/>
      <c r="K5" s="196"/>
    </row>
    <row r="6" spans="1:11" ht="20.149999999999999" customHeight="1" x14ac:dyDescent="0.35">
      <c r="B6" s="212"/>
      <c r="C6" s="212"/>
      <c r="D6" s="25"/>
      <c r="E6" s="14"/>
      <c r="G6" s="196"/>
      <c r="H6" s="196"/>
      <c r="I6" s="196"/>
      <c r="J6" s="196"/>
      <c r="K6" s="196"/>
    </row>
    <row r="7" spans="1:11" ht="18.5" x14ac:dyDescent="0.35">
      <c r="B7" s="208"/>
      <c r="C7" s="208"/>
      <c r="D7" s="208"/>
    </row>
    <row r="8" spans="1:11" ht="20.149999999999999" customHeight="1" x14ac:dyDescent="0.35">
      <c r="A8" s="19" t="s">
        <v>272</v>
      </c>
      <c r="B8" s="16" t="s">
        <v>273</v>
      </c>
      <c r="C8" s="16" t="s">
        <v>274</v>
      </c>
      <c r="D8" s="16" t="s">
        <v>275</v>
      </c>
      <c r="E8" s="16" t="s">
        <v>276</v>
      </c>
    </row>
    <row r="9" spans="1:11" ht="20.149999999999999" customHeight="1" x14ac:dyDescent="0.35">
      <c r="A9" s="20">
        <v>45052</v>
      </c>
      <c r="B9" s="1">
        <v>202305149</v>
      </c>
      <c r="C9" s="1">
        <v>177.66</v>
      </c>
      <c r="D9" s="1"/>
      <c r="E9" s="2">
        <f>C9</f>
        <v>177.66</v>
      </c>
    </row>
    <row r="10" spans="1:11" ht="20.149999999999999" customHeight="1" x14ac:dyDescent="0.35">
      <c r="A10" s="20">
        <v>45066</v>
      </c>
      <c r="B10" s="1">
        <v>202305483</v>
      </c>
      <c r="C10" s="1">
        <v>164.16</v>
      </c>
      <c r="D10" s="1"/>
      <c r="E10" s="2">
        <f>E9+C10</f>
        <v>341.82</v>
      </c>
    </row>
    <row r="11" spans="1:11" ht="20.149999999999999" customHeight="1" x14ac:dyDescent="0.35">
      <c r="A11" s="20">
        <v>45073</v>
      </c>
      <c r="B11" s="1">
        <v>202305633</v>
      </c>
      <c r="C11" s="1">
        <v>168.8</v>
      </c>
      <c r="D11" s="1"/>
      <c r="E11" s="2">
        <f t="shared" ref="E11:E15" si="0">E10+C11</f>
        <v>510.62</v>
      </c>
    </row>
    <row r="12" spans="1:11" ht="20.149999999999999" customHeight="1" x14ac:dyDescent="0.35">
      <c r="A12" s="20">
        <v>45050</v>
      </c>
      <c r="B12" s="1">
        <v>202305102</v>
      </c>
      <c r="C12" s="1">
        <v>95.04</v>
      </c>
      <c r="D12" s="1"/>
      <c r="E12" s="2">
        <f t="shared" si="0"/>
        <v>605.66</v>
      </c>
    </row>
    <row r="13" spans="1:11" ht="20.149999999999999" customHeight="1" x14ac:dyDescent="0.35">
      <c r="A13" s="20">
        <v>45064</v>
      </c>
      <c r="B13" s="1">
        <v>202305436</v>
      </c>
      <c r="C13" s="1">
        <v>85.32</v>
      </c>
      <c r="D13" s="1"/>
      <c r="E13" s="2">
        <f t="shared" si="0"/>
        <v>690.98</v>
      </c>
    </row>
    <row r="14" spans="1:11" ht="20.149999999999999" customHeight="1" x14ac:dyDescent="0.35">
      <c r="A14" s="20">
        <v>45075</v>
      </c>
      <c r="B14" s="1">
        <v>202305663</v>
      </c>
      <c r="C14" s="1">
        <v>62.64</v>
      </c>
      <c r="D14" s="1"/>
      <c r="E14" s="2">
        <f t="shared" si="0"/>
        <v>753.62</v>
      </c>
    </row>
    <row r="15" spans="1:11" ht="20.149999999999999" customHeight="1" x14ac:dyDescent="0.35">
      <c r="A15" s="20">
        <v>45059</v>
      </c>
      <c r="B15" s="1">
        <v>202305316</v>
      </c>
      <c r="C15" s="1">
        <v>142.02000000000001</v>
      </c>
      <c r="D15" s="1"/>
      <c r="E15" s="2">
        <f t="shared" si="0"/>
        <v>895.64</v>
      </c>
    </row>
    <row r="16" spans="1:11" ht="20.149999999999999" customHeight="1" x14ac:dyDescent="0.35">
      <c r="A16" s="67"/>
      <c r="B16" s="48"/>
      <c r="C16" s="48"/>
      <c r="D16" s="48"/>
      <c r="E16" s="149">
        <f>E15</f>
        <v>895.64</v>
      </c>
    </row>
    <row r="17" spans="1:5" ht="20" customHeight="1" x14ac:dyDescent="0.35">
      <c r="A17" s="20"/>
      <c r="B17" s="1"/>
      <c r="C17" s="1"/>
      <c r="D17" s="1"/>
      <c r="E17" s="2"/>
    </row>
    <row r="18" spans="1:5" ht="20" customHeight="1" x14ac:dyDescent="0.35">
      <c r="A18" s="20">
        <v>45080</v>
      </c>
      <c r="B18" s="1">
        <v>202306087</v>
      </c>
      <c r="C18" s="1">
        <v>142.34</v>
      </c>
      <c r="D18" s="1"/>
      <c r="E18" s="2">
        <f>C18</f>
        <v>142.34</v>
      </c>
    </row>
    <row r="19" spans="1:5" ht="20" customHeight="1" x14ac:dyDescent="0.35">
      <c r="A19" s="20">
        <v>45084</v>
      </c>
      <c r="B19" s="1">
        <v>202306167</v>
      </c>
      <c r="C19" s="1">
        <v>145.80000000000001</v>
      </c>
      <c r="D19" s="1"/>
      <c r="E19" s="2">
        <f>E18+C19</f>
        <v>288.14</v>
      </c>
    </row>
    <row r="20" spans="1:5" ht="20" customHeight="1" x14ac:dyDescent="0.35">
      <c r="A20" s="20">
        <v>45087</v>
      </c>
      <c r="B20" s="1">
        <v>202306244</v>
      </c>
      <c r="C20" s="1">
        <v>178.74</v>
      </c>
      <c r="D20" s="1"/>
      <c r="E20" s="2">
        <f t="shared" ref="E20:E24" si="1">E19+C20</f>
        <v>466.88</v>
      </c>
    </row>
    <row r="21" spans="1:5" ht="20" customHeight="1" x14ac:dyDescent="0.35">
      <c r="A21" s="20">
        <v>45094</v>
      </c>
      <c r="B21" s="1">
        <v>202306387</v>
      </c>
      <c r="C21" s="1">
        <v>180.47</v>
      </c>
      <c r="D21" s="1"/>
      <c r="E21" s="2">
        <f t="shared" si="1"/>
        <v>647.35</v>
      </c>
    </row>
    <row r="22" spans="1:5" ht="20" customHeight="1" x14ac:dyDescent="0.35">
      <c r="A22" s="20">
        <v>45099</v>
      </c>
      <c r="B22" s="1">
        <v>202306487</v>
      </c>
      <c r="C22" s="1">
        <v>100.44</v>
      </c>
      <c r="D22" s="1"/>
      <c r="E22" s="2">
        <f t="shared" si="1"/>
        <v>747.79</v>
      </c>
    </row>
    <row r="23" spans="1:5" ht="20" customHeight="1" x14ac:dyDescent="0.35">
      <c r="A23" s="20">
        <v>45101</v>
      </c>
      <c r="B23" s="1">
        <v>202306540</v>
      </c>
      <c r="C23" s="1">
        <v>193.97</v>
      </c>
      <c r="D23" s="1"/>
      <c r="E23" s="2">
        <f t="shared" si="1"/>
        <v>941.76</v>
      </c>
    </row>
    <row r="24" spans="1:5" ht="20" customHeight="1" x14ac:dyDescent="0.35">
      <c r="A24" s="20"/>
      <c r="B24" s="1"/>
      <c r="C24" s="1"/>
      <c r="D24" s="1"/>
      <c r="E24" s="2">
        <f t="shared" si="1"/>
        <v>941.76</v>
      </c>
    </row>
    <row r="25" spans="1:5" ht="20" customHeight="1" x14ac:dyDescent="0.35">
      <c r="A25" s="67"/>
      <c r="B25" s="48"/>
      <c r="C25" s="48"/>
      <c r="D25" s="48"/>
      <c r="E25" s="149">
        <f>E24</f>
        <v>941.76</v>
      </c>
    </row>
    <row r="26" spans="1:5" ht="20" customHeight="1" x14ac:dyDescent="0.35">
      <c r="A26" s="20"/>
      <c r="B26" s="1"/>
      <c r="C26" s="1"/>
      <c r="D26" s="1"/>
      <c r="E26" s="2"/>
    </row>
  </sheetData>
  <mergeCells count="6">
    <mergeCell ref="B7:D7"/>
    <mergeCell ref="B5:C5"/>
    <mergeCell ref="B6:C6"/>
    <mergeCell ref="B3:C3"/>
    <mergeCell ref="G3:K6"/>
    <mergeCell ref="B4:C4"/>
  </mergeCells>
  <printOptions horizontalCentered="1"/>
  <pageMargins left="0.70866141732283472" right="0.70866141732283472" top="2.3228346456692917" bottom="0.74803149606299213" header="0.31496062992125984" footer="0.31496062992125984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tabColor rgb="FFFFFF00"/>
  </sheetPr>
  <dimension ref="A1:K34"/>
  <sheetViews>
    <sheetView workbookViewId="0">
      <selection activeCell="C11" sqref="C11"/>
    </sheetView>
  </sheetViews>
  <sheetFormatPr defaultRowHeight="14.5" x14ac:dyDescent="0.35"/>
  <cols>
    <col min="1" max="1" width="13.26953125" style="18" customWidth="1"/>
    <col min="2" max="5" width="16.54296875" customWidth="1"/>
  </cols>
  <sheetData>
    <row r="1" spans="1:11" ht="23.5" x14ac:dyDescent="0.55000000000000004">
      <c r="A1" s="17" t="s">
        <v>271</v>
      </c>
    </row>
    <row r="2" spans="1:11" ht="15" thickBot="1" x14ac:dyDescent="0.4"/>
    <row r="3" spans="1:11" ht="14.5" customHeight="1" x14ac:dyDescent="0.35">
      <c r="A3" s="34" t="s">
        <v>2</v>
      </c>
      <c r="B3" s="200" t="s">
        <v>726</v>
      </c>
      <c r="C3" s="201"/>
      <c r="D3" s="30"/>
      <c r="E3" s="31"/>
      <c r="G3" s="196" t="str">
        <f>VLOOKUP(A4,'Customer List'!$A$3:$N$532,2,0)</f>
        <v>Yew Kee Collective Pte Ltd                               Kw Café, My Kampung. Kallang Wave Mall #02-16/K6. Singapore 397628</v>
      </c>
      <c r="H3" s="196"/>
      <c r="I3" s="196"/>
      <c r="J3" s="196"/>
      <c r="K3" s="196"/>
    </row>
    <row r="4" spans="1:11" ht="14.5" customHeight="1" x14ac:dyDescent="0.35">
      <c r="A4" s="32" t="s">
        <v>99</v>
      </c>
      <c r="B4" s="202" t="s">
        <v>284</v>
      </c>
      <c r="C4" s="203"/>
      <c r="D4" s="22"/>
      <c r="E4" s="14"/>
      <c r="G4" s="196"/>
      <c r="H4" s="196"/>
      <c r="I4" s="196"/>
      <c r="J4" s="196"/>
      <c r="K4" s="196"/>
    </row>
    <row r="5" spans="1:11" x14ac:dyDescent="0.35">
      <c r="A5" s="32"/>
      <c r="B5" s="202" t="s">
        <v>283</v>
      </c>
      <c r="C5" s="203"/>
      <c r="D5" s="22"/>
      <c r="E5" s="14"/>
      <c r="G5" s="196"/>
      <c r="H5" s="196"/>
      <c r="I5" s="196"/>
      <c r="J5" s="196"/>
      <c r="K5" s="196"/>
    </row>
    <row r="6" spans="1:11" ht="15" thickBot="1" x14ac:dyDescent="0.4">
      <c r="A6" s="33"/>
      <c r="B6" s="204" t="s">
        <v>285</v>
      </c>
      <c r="C6" s="205"/>
      <c r="D6" s="22"/>
      <c r="E6" s="35" t="s">
        <v>993</v>
      </c>
      <c r="G6" s="196"/>
      <c r="H6" s="196"/>
      <c r="I6" s="196"/>
      <c r="J6" s="196"/>
      <c r="K6" s="196"/>
    </row>
    <row r="8" spans="1:11" ht="20.149999999999999" customHeight="1" x14ac:dyDescent="0.35">
      <c r="A8" s="19" t="s">
        <v>272</v>
      </c>
      <c r="B8" s="16" t="s">
        <v>273</v>
      </c>
      <c r="C8" s="16" t="s">
        <v>274</v>
      </c>
      <c r="D8" s="16" t="s">
        <v>275</v>
      </c>
      <c r="E8" s="16" t="s">
        <v>276</v>
      </c>
    </row>
    <row r="9" spans="1:11" ht="18" customHeight="1" x14ac:dyDescent="0.35">
      <c r="A9" s="57">
        <v>45080</v>
      </c>
      <c r="B9" s="21">
        <v>202306066</v>
      </c>
      <c r="C9" s="38">
        <v>232.2</v>
      </c>
      <c r="D9" s="38"/>
      <c r="E9" s="2">
        <f>C9-D9</f>
        <v>232.2</v>
      </c>
    </row>
    <row r="10" spans="1:11" ht="18" customHeight="1" x14ac:dyDescent="0.35">
      <c r="A10" s="57">
        <v>45090</v>
      </c>
      <c r="B10" s="21">
        <v>202306299</v>
      </c>
      <c r="C10" s="38">
        <v>326.16000000000003</v>
      </c>
      <c r="D10" s="38"/>
      <c r="E10" s="2">
        <f>E9+C10</f>
        <v>558.36</v>
      </c>
    </row>
    <row r="11" spans="1:11" ht="18" customHeight="1" x14ac:dyDescent="0.35">
      <c r="A11" s="57"/>
      <c r="B11" s="21"/>
      <c r="C11" s="38"/>
      <c r="D11" s="38"/>
      <c r="E11" s="2">
        <f>E10+C11</f>
        <v>558.36</v>
      </c>
    </row>
    <row r="12" spans="1:11" ht="18" customHeight="1" x14ac:dyDescent="0.35">
      <c r="A12" s="57"/>
      <c r="B12" s="21"/>
      <c r="C12" s="38"/>
      <c r="D12" s="38"/>
      <c r="E12" s="2">
        <f>E11+C12</f>
        <v>558.36</v>
      </c>
    </row>
    <row r="13" spans="1:11" ht="18" customHeight="1" x14ac:dyDescent="0.35">
      <c r="A13" s="20"/>
      <c r="B13" s="21"/>
      <c r="C13" s="2"/>
      <c r="D13" s="2"/>
      <c r="E13" s="2">
        <f t="shared" ref="E13:E15" si="0">E12+C13</f>
        <v>558.36</v>
      </c>
    </row>
    <row r="14" spans="1:11" ht="18" customHeight="1" x14ac:dyDescent="0.35">
      <c r="A14" s="20"/>
      <c r="B14" s="21"/>
      <c r="C14" s="2"/>
      <c r="D14" s="2"/>
      <c r="E14" s="2">
        <f t="shared" si="0"/>
        <v>558.36</v>
      </c>
    </row>
    <row r="15" spans="1:11" ht="18" customHeight="1" x14ac:dyDescent="0.35">
      <c r="A15" s="3"/>
      <c r="B15" s="21"/>
      <c r="C15" s="2"/>
      <c r="D15" s="2"/>
      <c r="E15" s="2">
        <f t="shared" si="0"/>
        <v>558.36</v>
      </c>
    </row>
    <row r="16" spans="1:11" ht="18" customHeight="1" x14ac:dyDescent="0.35">
      <c r="A16" s="20"/>
      <c r="B16" s="1"/>
      <c r="C16" s="2"/>
      <c r="D16" s="2"/>
      <c r="E16" s="2"/>
    </row>
    <row r="17" spans="3:5" x14ac:dyDescent="0.35">
      <c r="C17" s="5"/>
      <c r="D17" s="5"/>
      <c r="E17" s="5"/>
    </row>
    <row r="18" spans="3:5" x14ac:dyDescent="0.35">
      <c r="C18" s="5"/>
      <c r="D18" s="5"/>
      <c r="E18" s="5"/>
    </row>
    <row r="19" spans="3:5" x14ac:dyDescent="0.35">
      <c r="C19" s="5"/>
      <c r="D19" s="5"/>
      <c r="E19" s="5"/>
    </row>
    <row r="20" spans="3:5" x14ac:dyDescent="0.35">
      <c r="C20" s="5"/>
      <c r="D20" s="5"/>
      <c r="E20" s="5"/>
    </row>
    <row r="21" spans="3:5" x14ac:dyDescent="0.35">
      <c r="C21" s="5"/>
      <c r="D21" s="5"/>
      <c r="E21" s="5"/>
    </row>
    <row r="22" spans="3:5" x14ac:dyDescent="0.35">
      <c r="C22" s="5"/>
      <c r="D22" s="5"/>
      <c r="E22" s="5"/>
    </row>
    <row r="23" spans="3:5" x14ac:dyDescent="0.35">
      <c r="C23" s="5"/>
      <c r="D23" s="5"/>
      <c r="E23" s="5"/>
    </row>
    <row r="24" spans="3:5" x14ac:dyDescent="0.35">
      <c r="C24" s="5"/>
      <c r="D24" s="5"/>
      <c r="E24" s="5"/>
    </row>
    <row r="25" spans="3:5" x14ac:dyDescent="0.35">
      <c r="C25" s="5"/>
      <c r="D25" s="5"/>
      <c r="E25" s="5"/>
    </row>
    <row r="26" spans="3:5" x14ac:dyDescent="0.35">
      <c r="C26" s="5"/>
      <c r="D26" s="5"/>
      <c r="E26" s="5"/>
    </row>
    <row r="27" spans="3:5" x14ac:dyDescent="0.35">
      <c r="C27" s="5"/>
      <c r="D27" s="5"/>
      <c r="E27" s="5"/>
    </row>
    <row r="28" spans="3:5" x14ac:dyDescent="0.35">
      <c r="C28" s="5"/>
      <c r="D28" s="5"/>
      <c r="E28" s="5"/>
    </row>
    <row r="29" spans="3:5" x14ac:dyDescent="0.35">
      <c r="C29" s="5"/>
      <c r="D29" s="5"/>
      <c r="E29" s="5"/>
    </row>
    <row r="30" spans="3:5" x14ac:dyDescent="0.35">
      <c r="C30" s="5"/>
      <c r="D30" s="5"/>
      <c r="E30" s="5"/>
    </row>
    <row r="31" spans="3:5" x14ac:dyDescent="0.35">
      <c r="C31" s="5"/>
      <c r="D31" s="5"/>
      <c r="E31" s="5"/>
    </row>
    <row r="32" spans="3:5" x14ac:dyDescent="0.35">
      <c r="C32" s="5"/>
      <c r="D32" s="5"/>
      <c r="E32" s="5"/>
    </row>
    <row r="33" spans="3:5" x14ac:dyDescent="0.35">
      <c r="C33" s="5"/>
      <c r="D33" s="5"/>
      <c r="E33" s="5"/>
    </row>
    <row r="34" spans="3:5" x14ac:dyDescent="0.35">
      <c r="C34" s="5"/>
      <c r="D34" s="5"/>
      <c r="E34" s="5"/>
    </row>
  </sheetData>
  <mergeCells count="5">
    <mergeCell ref="B3:C3"/>
    <mergeCell ref="G3:K6"/>
    <mergeCell ref="B4:C4"/>
    <mergeCell ref="B5:C5"/>
    <mergeCell ref="B6:C6"/>
  </mergeCells>
  <printOptions horizontalCentered="1"/>
  <pageMargins left="0.70866141732283472" right="0.70866141732283472" top="2.3228346456692917" bottom="0.74803149606299213" header="0.31496062992125984" footer="0.31496062992125984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FF00"/>
  </sheetPr>
  <dimension ref="A1:K27"/>
  <sheetViews>
    <sheetView topLeftCell="A14" workbookViewId="0">
      <selection activeCell="D23" sqref="D23"/>
    </sheetView>
  </sheetViews>
  <sheetFormatPr defaultRowHeight="14.5" x14ac:dyDescent="0.35"/>
  <cols>
    <col min="1" max="1" width="13.26953125" style="18" customWidth="1"/>
    <col min="2" max="5" width="16.54296875" customWidth="1"/>
  </cols>
  <sheetData>
    <row r="1" spans="1:11" ht="23.5" x14ac:dyDescent="0.55000000000000004">
      <c r="A1" s="17" t="s">
        <v>271</v>
      </c>
    </row>
    <row r="2" spans="1:11" ht="15" thickBot="1" x14ac:dyDescent="0.4"/>
    <row r="3" spans="1:11" ht="14.5" customHeight="1" x14ac:dyDescent="0.35">
      <c r="A3" s="18" t="s">
        <v>2</v>
      </c>
      <c r="B3" s="223" t="s">
        <v>295</v>
      </c>
      <c r="C3" s="224"/>
      <c r="D3" s="15"/>
      <c r="E3" s="14"/>
      <c r="G3" s="196" t="str">
        <f>VLOOKUP(A4,'Customer List'!$A$3:$N$532,2,0)</f>
        <v xml:space="preserve">Zhu Fang Ruo                                                11 Canberra Road #01-05. Singapore 759775.              </v>
      </c>
      <c r="H3" s="196"/>
      <c r="I3" s="196"/>
      <c r="J3" s="196"/>
      <c r="K3" s="196"/>
    </row>
    <row r="4" spans="1:11" x14ac:dyDescent="0.35">
      <c r="A4" s="18" t="s">
        <v>97</v>
      </c>
      <c r="B4" s="225" t="s">
        <v>296</v>
      </c>
      <c r="C4" s="226"/>
      <c r="D4" s="15"/>
      <c r="E4" s="14"/>
      <c r="G4" s="196"/>
      <c r="H4" s="196"/>
      <c r="I4" s="196"/>
      <c r="J4" s="196"/>
      <c r="K4" s="196"/>
    </row>
    <row r="5" spans="1:11" x14ac:dyDescent="0.35">
      <c r="B5" s="225" t="s">
        <v>297</v>
      </c>
      <c r="C5" s="226"/>
      <c r="D5" s="15"/>
      <c r="E5" s="14"/>
      <c r="G5" s="196"/>
      <c r="H5" s="196"/>
      <c r="I5" s="196"/>
      <c r="J5" s="196"/>
      <c r="K5" s="196"/>
    </row>
    <row r="6" spans="1:11" ht="15" thickBot="1" x14ac:dyDescent="0.4">
      <c r="B6" s="227"/>
      <c r="C6" s="228"/>
      <c r="D6" s="15"/>
      <c r="E6" s="35" t="s">
        <v>992</v>
      </c>
      <c r="G6" s="196"/>
      <c r="H6" s="196"/>
      <c r="I6" s="196"/>
      <c r="J6" s="196"/>
      <c r="K6" s="196"/>
    </row>
    <row r="8" spans="1:11" x14ac:dyDescent="0.35">
      <c r="A8" s="19" t="s">
        <v>272</v>
      </c>
      <c r="B8" s="16" t="s">
        <v>273</v>
      </c>
      <c r="C8" s="16" t="s">
        <v>274</v>
      </c>
      <c r="D8" s="16" t="s">
        <v>275</v>
      </c>
      <c r="E8" s="16" t="s">
        <v>276</v>
      </c>
    </row>
    <row r="9" spans="1:11" ht="20.149999999999999" customHeight="1" x14ac:dyDescent="0.35">
      <c r="A9" s="3">
        <v>45078</v>
      </c>
      <c r="B9" s="21">
        <v>202306053</v>
      </c>
      <c r="C9" s="6">
        <v>463.97</v>
      </c>
      <c r="D9" s="2"/>
      <c r="E9" s="2">
        <f>C9-D9</f>
        <v>463.97</v>
      </c>
    </row>
    <row r="10" spans="1:11" ht="20.149999999999999" customHeight="1" x14ac:dyDescent="0.35">
      <c r="A10" s="3">
        <v>45080</v>
      </c>
      <c r="B10" s="21">
        <v>202306077</v>
      </c>
      <c r="C10" s="6">
        <v>129.16999999999999</v>
      </c>
      <c r="D10" s="2"/>
      <c r="E10" s="2">
        <f>E9+C10-D10</f>
        <v>593.14</v>
      </c>
    </row>
    <row r="11" spans="1:11" ht="20.149999999999999" customHeight="1" x14ac:dyDescent="0.35">
      <c r="A11" s="3">
        <v>45082</v>
      </c>
      <c r="B11" s="21">
        <v>202306104</v>
      </c>
      <c r="C11" s="6">
        <v>318.60000000000002</v>
      </c>
      <c r="D11" s="2"/>
      <c r="E11" s="2">
        <f t="shared" ref="E11:E25" si="0">E10+C11-D11</f>
        <v>911.74</v>
      </c>
    </row>
    <row r="12" spans="1:11" ht="20.149999999999999" customHeight="1" x14ac:dyDescent="0.35">
      <c r="A12" s="3">
        <v>45083</v>
      </c>
      <c r="B12" s="21">
        <v>202306146</v>
      </c>
      <c r="C12" s="6">
        <v>27</v>
      </c>
      <c r="D12" s="2"/>
      <c r="E12" s="2">
        <f t="shared" si="0"/>
        <v>938.74</v>
      </c>
    </row>
    <row r="13" spans="1:11" ht="20.149999999999999" customHeight="1" x14ac:dyDescent="0.35">
      <c r="A13" s="3">
        <v>45085</v>
      </c>
      <c r="B13" s="21">
        <v>202306188</v>
      </c>
      <c r="C13" s="6">
        <v>287.27999999999997</v>
      </c>
      <c r="D13" s="2"/>
      <c r="E13" s="2">
        <f t="shared" si="0"/>
        <v>1226.02</v>
      </c>
    </row>
    <row r="14" spans="1:11" ht="20.149999999999999" customHeight="1" x14ac:dyDescent="0.35">
      <c r="A14" s="3">
        <v>45087</v>
      </c>
      <c r="B14" s="21">
        <v>202306234</v>
      </c>
      <c r="C14" s="6">
        <v>250.67</v>
      </c>
      <c r="D14" s="2"/>
      <c r="E14" s="2">
        <f t="shared" si="0"/>
        <v>1476.69</v>
      </c>
    </row>
    <row r="15" spans="1:11" ht="20.149999999999999" customHeight="1" x14ac:dyDescent="0.35">
      <c r="A15" s="3">
        <v>45089</v>
      </c>
      <c r="B15" s="21">
        <v>202306263</v>
      </c>
      <c r="C15" s="6">
        <v>266.44</v>
      </c>
      <c r="D15" s="2"/>
      <c r="E15" s="2">
        <f t="shared" si="0"/>
        <v>1743.13</v>
      </c>
    </row>
    <row r="16" spans="1:11" ht="20.149999999999999" customHeight="1" x14ac:dyDescent="0.35">
      <c r="A16" s="3">
        <v>45093</v>
      </c>
      <c r="B16" s="21">
        <v>202306370</v>
      </c>
      <c r="C16" s="6">
        <v>321.08</v>
      </c>
      <c r="D16" s="2"/>
      <c r="E16" s="2">
        <f t="shared" si="0"/>
        <v>2064.21</v>
      </c>
    </row>
    <row r="17" spans="1:5" ht="20.149999999999999" customHeight="1" x14ac:dyDescent="0.35">
      <c r="A17" s="3">
        <v>45094</v>
      </c>
      <c r="B17" s="21">
        <v>202306388</v>
      </c>
      <c r="C17" s="6">
        <v>139.43</v>
      </c>
      <c r="D17" s="2"/>
      <c r="E17" s="2">
        <f t="shared" si="0"/>
        <v>2203.64</v>
      </c>
    </row>
    <row r="18" spans="1:5" ht="20.149999999999999" customHeight="1" x14ac:dyDescent="0.35">
      <c r="A18" s="3">
        <v>45096</v>
      </c>
      <c r="B18" s="21">
        <v>202306400</v>
      </c>
      <c r="C18" s="6">
        <v>305.42</v>
      </c>
      <c r="D18" s="2"/>
      <c r="E18" s="2">
        <f t="shared" si="0"/>
        <v>2509.06</v>
      </c>
    </row>
    <row r="19" spans="1:5" ht="20.149999999999999" customHeight="1" x14ac:dyDescent="0.35">
      <c r="A19" s="3">
        <v>45099</v>
      </c>
      <c r="B19" s="21">
        <v>202306484</v>
      </c>
      <c r="C19" s="6">
        <v>280.37</v>
      </c>
      <c r="D19" s="2"/>
      <c r="E19" s="2">
        <f t="shared" si="0"/>
        <v>2789.43</v>
      </c>
    </row>
    <row r="20" spans="1:5" ht="20.149999999999999" customHeight="1" x14ac:dyDescent="0.35">
      <c r="A20" s="3">
        <v>45100</v>
      </c>
      <c r="B20" s="21">
        <v>202306510</v>
      </c>
      <c r="C20" s="6">
        <v>6.48</v>
      </c>
      <c r="D20" s="2"/>
      <c r="E20" s="2">
        <f t="shared" si="0"/>
        <v>2795.91</v>
      </c>
    </row>
    <row r="21" spans="1:5" ht="20.149999999999999" customHeight="1" x14ac:dyDescent="0.35">
      <c r="A21" s="3">
        <v>45101</v>
      </c>
      <c r="B21" s="21">
        <v>202306549</v>
      </c>
      <c r="C21" s="6">
        <v>284.69</v>
      </c>
      <c r="D21" s="2"/>
      <c r="E21" s="2">
        <f t="shared" si="0"/>
        <v>3080.6</v>
      </c>
    </row>
    <row r="22" spans="1:5" ht="20.149999999999999" customHeight="1" x14ac:dyDescent="0.35">
      <c r="A22" s="3">
        <v>45103</v>
      </c>
      <c r="B22" s="21">
        <v>202306557</v>
      </c>
      <c r="C22" s="6">
        <v>368.06</v>
      </c>
      <c r="D22" s="2"/>
      <c r="E22" s="2">
        <f t="shared" si="0"/>
        <v>3448.66</v>
      </c>
    </row>
    <row r="23" spans="1:5" ht="20.149999999999999" customHeight="1" x14ac:dyDescent="0.35">
      <c r="A23" s="3">
        <v>45105</v>
      </c>
      <c r="B23" s="21">
        <v>202306631</v>
      </c>
      <c r="C23" s="6">
        <v>310.07</v>
      </c>
      <c r="D23" s="1"/>
      <c r="E23" s="2">
        <f t="shared" si="0"/>
        <v>3758.73</v>
      </c>
    </row>
    <row r="24" spans="1:5" ht="20.149999999999999" customHeight="1" x14ac:dyDescent="0.35">
      <c r="A24" s="3"/>
      <c r="B24" s="21"/>
      <c r="C24" s="6"/>
      <c r="D24" s="1"/>
      <c r="E24" s="2">
        <f t="shared" si="0"/>
        <v>3758.73</v>
      </c>
    </row>
    <row r="25" spans="1:5" ht="20.149999999999999" customHeight="1" x14ac:dyDescent="0.35">
      <c r="A25" s="3"/>
      <c r="B25" s="21"/>
      <c r="C25" s="6"/>
      <c r="D25" s="1"/>
      <c r="E25" s="2">
        <f t="shared" si="0"/>
        <v>3758.73</v>
      </c>
    </row>
    <row r="26" spans="1:5" ht="20" customHeight="1" x14ac:dyDescent="0.35">
      <c r="A26" s="20"/>
      <c r="B26" s="21"/>
      <c r="C26" s="6"/>
      <c r="D26" s="1"/>
      <c r="E26" s="2">
        <f t="shared" ref="E26" si="1">E25+C26-D26</f>
        <v>3758.73</v>
      </c>
    </row>
    <row r="27" spans="1:5" ht="20" customHeight="1" x14ac:dyDescent="0.35">
      <c r="A27" s="20"/>
      <c r="B27" s="21"/>
      <c r="C27" s="6"/>
      <c r="D27" s="1"/>
      <c r="E27" s="2">
        <f t="shared" ref="E27" si="2">E26+C27-D27</f>
        <v>3758.73</v>
      </c>
    </row>
  </sheetData>
  <mergeCells count="5">
    <mergeCell ref="B3:C3"/>
    <mergeCell ref="G3:K6"/>
    <mergeCell ref="B4:C4"/>
    <mergeCell ref="B5:C5"/>
    <mergeCell ref="B6:C6"/>
  </mergeCells>
  <printOptions horizontalCentered="1"/>
  <pageMargins left="0.70866141732283472" right="0.70866141732283472" top="2.3228346456692917" bottom="0.74803149606299213" header="0.31496062992125984" footer="0.31496062992125984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53A8E-663B-4EC7-A636-61003EDD4E23}">
  <sheetPr>
    <tabColor rgb="FFFFFF00"/>
    <pageSetUpPr fitToPage="1"/>
  </sheetPr>
  <dimension ref="A1:J19"/>
  <sheetViews>
    <sheetView workbookViewId="0">
      <selection activeCell="B7" sqref="B7:C8"/>
    </sheetView>
  </sheetViews>
  <sheetFormatPr defaultRowHeight="14.5" x14ac:dyDescent="0.35"/>
  <cols>
    <col min="1" max="1" width="14.36328125" style="18" customWidth="1"/>
    <col min="2" max="5" width="16.54296875" customWidth="1"/>
    <col min="6" max="6" width="11.1796875" bestFit="1" customWidth="1"/>
  </cols>
  <sheetData>
    <row r="1" spans="1:10" x14ac:dyDescent="0.35">
      <c r="A1" s="119" t="s">
        <v>271</v>
      </c>
    </row>
    <row r="2" spans="1:10" ht="15" thickBot="1" x14ac:dyDescent="0.4"/>
    <row r="3" spans="1:10" ht="14.5" customHeight="1" x14ac:dyDescent="0.35">
      <c r="A3" s="18" t="s">
        <v>2</v>
      </c>
      <c r="B3" s="223" t="s">
        <v>314</v>
      </c>
      <c r="C3" s="224"/>
      <c r="D3" s="15"/>
      <c r="E3" s="14"/>
      <c r="F3" s="196" t="str">
        <f>VLOOKUP(A4,'Customer List'!$A$3:$N$532,2,0)</f>
        <v>S111 Pte Ltd                                             26A, Kallang Place. Singapore 339212</v>
      </c>
      <c r="G3" s="196"/>
      <c r="H3" s="196"/>
      <c r="I3" s="196"/>
      <c r="J3" s="196"/>
    </row>
    <row r="4" spans="1:10" x14ac:dyDescent="0.35">
      <c r="A4" s="18" t="s">
        <v>42</v>
      </c>
      <c r="B4" s="225" t="s">
        <v>315</v>
      </c>
      <c r="C4" s="226"/>
      <c r="D4" s="15"/>
      <c r="E4" s="14"/>
      <c r="F4" s="196"/>
      <c r="G4" s="196"/>
      <c r="H4" s="196"/>
      <c r="I4" s="196"/>
      <c r="J4" s="196"/>
    </row>
    <row r="5" spans="1:10" x14ac:dyDescent="0.35">
      <c r="B5" s="225" t="s">
        <v>316</v>
      </c>
      <c r="C5" s="226"/>
      <c r="D5" s="15"/>
      <c r="E5" s="14"/>
      <c r="F5" s="196"/>
      <c r="G5" s="196"/>
      <c r="H5" s="196"/>
      <c r="I5" s="196"/>
      <c r="J5" s="196"/>
    </row>
    <row r="6" spans="1:10" ht="15" thickBot="1" x14ac:dyDescent="0.4">
      <c r="B6" s="225" t="s">
        <v>317</v>
      </c>
      <c r="C6" s="226"/>
      <c r="D6" s="15"/>
      <c r="E6" s="13" t="s">
        <v>319</v>
      </c>
      <c r="F6" s="196"/>
      <c r="G6" s="196"/>
      <c r="H6" s="196"/>
      <c r="I6" s="196"/>
      <c r="J6" s="196"/>
    </row>
    <row r="7" spans="1:10" x14ac:dyDescent="0.35">
      <c r="B7" s="229" t="s">
        <v>995</v>
      </c>
      <c r="C7" s="230"/>
      <c r="D7" s="15"/>
      <c r="E7" s="35"/>
      <c r="F7" s="39"/>
      <c r="G7" s="39"/>
      <c r="H7" s="39"/>
      <c r="I7" s="39"/>
      <c r="J7" s="39"/>
    </row>
    <row r="8" spans="1:10" ht="15" thickBot="1" x14ac:dyDescent="0.4">
      <c r="B8" s="231"/>
      <c r="C8" s="232"/>
      <c r="D8" s="15"/>
      <c r="E8" s="35" t="s">
        <v>992</v>
      </c>
      <c r="F8" s="39"/>
      <c r="G8" s="39"/>
      <c r="H8" s="39"/>
      <c r="I8" s="39"/>
      <c r="J8" s="39"/>
    </row>
    <row r="10" spans="1:10" ht="20.149999999999999" customHeight="1" x14ac:dyDescent="0.35">
      <c r="A10" s="19" t="s">
        <v>272</v>
      </c>
      <c r="B10" s="16" t="s">
        <v>273</v>
      </c>
      <c r="C10" s="16" t="s">
        <v>274</v>
      </c>
      <c r="D10" s="16" t="s">
        <v>275</v>
      </c>
      <c r="E10" s="16" t="s">
        <v>276</v>
      </c>
      <c r="F10" s="16" t="s">
        <v>461</v>
      </c>
    </row>
    <row r="11" spans="1:10" ht="20.149999999999999" customHeight="1" x14ac:dyDescent="0.35">
      <c r="A11" s="20">
        <v>45105</v>
      </c>
      <c r="B11" s="1">
        <v>202306638</v>
      </c>
      <c r="C11" s="1">
        <v>19.440000000000001</v>
      </c>
      <c r="D11" s="1"/>
      <c r="E11" s="6">
        <f>C11-D11</f>
        <v>19.440000000000001</v>
      </c>
      <c r="F11" s="20"/>
    </row>
    <row r="12" spans="1:10" ht="20.149999999999999" customHeight="1" x14ac:dyDescent="0.35">
      <c r="A12" s="20"/>
      <c r="B12" s="1"/>
      <c r="C12" s="21"/>
      <c r="D12" s="1"/>
      <c r="E12" s="6">
        <f>E11+C12</f>
        <v>19.440000000000001</v>
      </c>
      <c r="F12" s="20"/>
    </row>
    <row r="13" spans="1:10" ht="20.149999999999999" customHeight="1" x14ac:dyDescent="0.35">
      <c r="A13" s="20"/>
      <c r="B13" s="1"/>
      <c r="C13" s="1"/>
      <c r="D13" s="1"/>
      <c r="E13" s="6">
        <f t="shared" ref="E13:E18" si="0">E12+C13</f>
        <v>19.440000000000001</v>
      </c>
      <c r="F13" s="20"/>
    </row>
    <row r="14" spans="1:10" ht="20.149999999999999" customHeight="1" x14ac:dyDescent="0.35">
      <c r="A14" s="20"/>
      <c r="B14" s="1"/>
      <c r="C14" s="1"/>
      <c r="D14" s="1"/>
      <c r="E14" s="6">
        <f t="shared" si="0"/>
        <v>19.440000000000001</v>
      </c>
      <c r="F14" s="20"/>
    </row>
    <row r="15" spans="1:10" ht="20.149999999999999" customHeight="1" x14ac:dyDescent="0.35">
      <c r="A15" s="20"/>
      <c r="B15" s="1"/>
      <c r="C15" s="21"/>
      <c r="D15" s="1"/>
      <c r="E15" s="6">
        <f t="shared" si="0"/>
        <v>19.440000000000001</v>
      </c>
      <c r="F15" s="20"/>
    </row>
    <row r="16" spans="1:10" ht="20.149999999999999" customHeight="1" x14ac:dyDescent="0.35">
      <c r="A16" s="20"/>
      <c r="B16" s="1"/>
      <c r="C16" s="1"/>
      <c r="D16" s="1"/>
      <c r="E16" s="6">
        <f t="shared" si="0"/>
        <v>19.440000000000001</v>
      </c>
      <c r="F16" s="20"/>
    </row>
    <row r="17" spans="1:6" ht="20.149999999999999" customHeight="1" x14ac:dyDescent="0.35">
      <c r="A17" s="20"/>
      <c r="B17" s="1"/>
      <c r="C17" s="21"/>
      <c r="D17" s="1"/>
      <c r="E17" s="6">
        <f t="shared" si="0"/>
        <v>19.440000000000001</v>
      </c>
      <c r="F17" s="20"/>
    </row>
    <row r="18" spans="1:6" ht="20" customHeight="1" x14ac:dyDescent="0.35">
      <c r="A18" s="20"/>
      <c r="B18" s="1"/>
      <c r="C18" s="1"/>
      <c r="D18" s="1"/>
      <c r="E18" s="6">
        <f t="shared" si="0"/>
        <v>19.440000000000001</v>
      </c>
      <c r="F18" s="51"/>
    </row>
    <row r="19" spans="1:6" ht="20" customHeight="1" x14ac:dyDescent="0.35">
      <c r="A19" s="20"/>
      <c r="B19" s="1"/>
      <c r="C19" s="1"/>
      <c r="D19" s="1"/>
      <c r="E19" s="6">
        <f t="shared" ref="E19" si="1">E18+C19-D19</f>
        <v>19.440000000000001</v>
      </c>
      <c r="F19" s="1"/>
    </row>
  </sheetData>
  <mergeCells count="6">
    <mergeCell ref="B7:C8"/>
    <mergeCell ref="B3:C3"/>
    <mergeCell ref="F3:J6"/>
    <mergeCell ref="B4:C4"/>
    <mergeCell ref="B5:C5"/>
    <mergeCell ref="B6:C6"/>
  </mergeCells>
  <printOptions horizontalCentered="1"/>
  <pageMargins left="0.70866141732283472" right="0.70866141732283472" top="2.0866141732283467" bottom="0.74803149606299213" header="0.31496062992125984" footer="0.23622047244094491"/>
  <pageSetup paperSize="9" fitToWidth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5">
    <tabColor rgb="FFFFFF00"/>
    <pageSetUpPr fitToPage="1"/>
  </sheetPr>
  <dimension ref="A1:J19"/>
  <sheetViews>
    <sheetView topLeftCell="A7" workbookViewId="0">
      <selection activeCell="A14" sqref="A14"/>
    </sheetView>
  </sheetViews>
  <sheetFormatPr defaultRowHeight="14.5" x14ac:dyDescent="0.35"/>
  <cols>
    <col min="1" max="1" width="14.36328125" style="18" customWidth="1"/>
    <col min="2" max="5" width="16.54296875" customWidth="1"/>
    <col min="6" max="6" width="11.1796875" bestFit="1" customWidth="1"/>
  </cols>
  <sheetData>
    <row r="1" spans="1:10" x14ac:dyDescent="0.35">
      <c r="A1" s="119" t="s">
        <v>271</v>
      </c>
    </row>
    <row r="2" spans="1:10" ht="15" thickBot="1" x14ac:dyDescent="0.4"/>
    <row r="3" spans="1:10" ht="14.5" customHeight="1" x14ac:dyDescent="0.35">
      <c r="A3" s="18" t="s">
        <v>2</v>
      </c>
      <c r="B3" s="223" t="s">
        <v>314</v>
      </c>
      <c r="C3" s="224"/>
      <c r="D3" s="15"/>
      <c r="E3" s="14"/>
      <c r="F3" s="196" t="str">
        <f>VLOOKUP(A4,'Customer List'!$A$3:$N$532,2,0)</f>
        <v xml:space="preserve">Spectrum Food Centre Pte Ltd               No.2 Woodlands Sector 1. #01-28  Woodlands Spectrum 1. Singapore 738068              </v>
      </c>
      <c r="G3" s="196"/>
      <c r="H3" s="196"/>
      <c r="I3" s="196"/>
      <c r="J3" s="196"/>
    </row>
    <row r="4" spans="1:10" x14ac:dyDescent="0.35">
      <c r="A4" s="18" t="s">
        <v>91</v>
      </c>
      <c r="B4" s="225" t="s">
        <v>315</v>
      </c>
      <c r="C4" s="226"/>
      <c r="D4" s="15"/>
      <c r="E4" s="14"/>
      <c r="F4" s="196"/>
      <c r="G4" s="196"/>
      <c r="H4" s="196"/>
      <c r="I4" s="196"/>
      <c r="J4" s="196"/>
    </row>
    <row r="5" spans="1:10" x14ac:dyDescent="0.35">
      <c r="B5" s="225" t="s">
        <v>316</v>
      </c>
      <c r="C5" s="226"/>
      <c r="D5" s="15"/>
      <c r="E5" s="14"/>
      <c r="F5" s="196"/>
      <c r="G5" s="196"/>
      <c r="H5" s="196"/>
      <c r="I5" s="196"/>
      <c r="J5" s="196"/>
    </row>
    <row r="6" spans="1:10" ht="15" thickBot="1" x14ac:dyDescent="0.4">
      <c r="B6" s="225" t="s">
        <v>317</v>
      </c>
      <c r="C6" s="226"/>
      <c r="D6" s="15"/>
      <c r="E6" s="13" t="s">
        <v>319</v>
      </c>
      <c r="F6" s="196"/>
      <c r="G6" s="196"/>
      <c r="H6" s="196"/>
      <c r="I6" s="196"/>
      <c r="J6" s="196"/>
    </row>
    <row r="7" spans="1:10" x14ac:dyDescent="0.35">
      <c r="B7" s="229" t="s">
        <v>314</v>
      </c>
      <c r="C7" s="230"/>
      <c r="D7" s="15"/>
      <c r="E7" s="35"/>
      <c r="F7" s="39"/>
      <c r="G7" s="39"/>
      <c r="H7" s="39"/>
      <c r="I7" s="39"/>
      <c r="J7" s="39"/>
    </row>
    <row r="8" spans="1:10" ht="15" thickBot="1" x14ac:dyDescent="0.4">
      <c r="B8" s="231"/>
      <c r="C8" s="232"/>
      <c r="D8" s="15"/>
      <c r="E8" s="35" t="s">
        <v>992</v>
      </c>
      <c r="F8" s="39"/>
      <c r="G8" s="39"/>
      <c r="H8" s="39"/>
      <c r="I8" s="39"/>
      <c r="J8" s="39"/>
    </row>
    <row r="10" spans="1:10" ht="20.149999999999999" customHeight="1" x14ac:dyDescent="0.35">
      <c r="A10" s="19" t="s">
        <v>272</v>
      </c>
      <c r="B10" s="16" t="s">
        <v>273</v>
      </c>
      <c r="C10" s="16" t="s">
        <v>274</v>
      </c>
      <c r="D10" s="16" t="s">
        <v>275</v>
      </c>
      <c r="E10" s="16" t="s">
        <v>276</v>
      </c>
      <c r="F10" s="16" t="s">
        <v>461</v>
      </c>
    </row>
    <row r="11" spans="1:10" ht="20.149999999999999" customHeight="1" x14ac:dyDescent="0.35">
      <c r="A11" s="20">
        <v>45049</v>
      </c>
      <c r="B11" s="1">
        <v>202305061</v>
      </c>
      <c r="C11" s="1">
        <v>90.18</v>
      </c>
      <c r="D11" s="1"/>
      <c r="E11" s="6">
        <f>C11-D11</f>
        <v>90.18</v>
      </c>
      <c r="F11" s="20"/>
    </row>
    <row r="12" spans="1:10" ht="20.149999999999999" customHeight="1" x14ac:dyDescent="0.35">
      <c r="A12" s="20">
        <v>45071</v>
      </c>
      <c r="B12" s="1">
        <v>202305571</v>
      </c>
      <c r="C12" s="21">
        <v>73.44</v>
      </c>
      <c r="D12" s="1"/>
      <c r="E12" s="6">
        <f>E11+C12</f>
        <v>163.62</v>
      </c>
      <c r="F12" s="20"/>
    </row>
    <row r="13" spans="1:10" ht="20.149999999999999" customHeight="1" x14ac:dyDescent="0.35">
      <c r="A13" s="20">
        <v>45090</v>
      </c>
      <c r="B13" s="1">
        <v>202306281</v>
      </c>
      <c r="C13" s="1">
        <v>29.7</v>
      </c>
      <c r="D13" s="1"/>
      <c r="E13" s="6">
        <f t="shared" ref="E13:E18" si="0">E12+C13</f>
        <v>193.32</v>
      </c>
      <c r="F13" s="20"/>
    </row>
    <row r="14" spans="1:10" ht="20.149999999999999" customHeight="1" x14ac:dyDescent="0.35">
      <c r="A14" s="20">
        <v>45105</v>
      </c>
      <c r="B14" s="1">
        <v>202306637</v>
      </c>
      <c r="C14" s="1">
        <v>47.52</v>
      </c>
      <c r="D14" s="1"/>
      <c r="E14" s="6">
        <f t="shared" si="0"/>
        <v>240.84</v>
      </c>
      <c r="F14" s="20"/>
    </row>
    <row r="15" spans="1:10" ht="20.149999999999999" customHeight="1" x14ac:dyDescent="0.35">
      <c r="A15" s="20"/>
      <c r="B15" s="1"/>
      <c r="C15" s="21"/>
      <c r="D15" s="1"/>
      <c r="E15" s="6">
        <f t="shared" si="0"/>
        <v>240.84</v>
      </c>
      <c r="F15" s="20"/>
    </row>
    <row r="16" spans="1:10" ht="20.149999999999999" customHeight="1" x14ac:dyDescent="0.35">
      <c r="A16" s="20"/>
      <c r="B16" s="1"/>
      <c r="C16" s="1"/>
      <c r="D16" s="1"/>
      <c r="E16" s="6">
        <f t="shared" si="0"/>
        <v>240.84</v>
      </c>
      <c r="F16" s="20"/>
    </row>
    <row r="17" spans="1:6" ht="20.149999999999999" customHeight="1" x14ac:dyDescent="0.35">
      <c r="A17" s="20"/>
      <c r="B17" s="1"/>
      <c r="C17" s="21"/>
      <c r="D17" s="1"/>
      <c r="E17" s="6">
        <f t="shared" si="0"/>
        <v>240.84</v>
      </c>
      <c r="F17" s="20"/>
    </row>
    <row r="18" spans="1:6" ht="20" customHeight="1" x14ac:dyDescent="0.35">
      <c r="A18" s="20"/>
      <c r="B18" s="1"/>
      <c r="C18" s="1"/>
      <c r="D18" s="1"/>
      <c r="E18" s="6">
        <f t="shared" si="0"/>
        <v>240.84</v>
      </c>
      <c r="F18" s="51"/>
    </row>
    <row r="19" spans="1:6" ht="20" customHeight="1" x14ac:dyDescent="0.35">
      <c r="A19" s="20"/>
      <c r="B19" s="1"/>
      <c r="C19" s="1"/>
      <c r="D19" s="1"/>
      <c r="E19" s="6">
        <f t="shared" ref="E19" si="1">E18+C19-D19</f>
        <v>240.84</v>
      </c>
      <c r="F19" s="1"/>
    </row>
  </sheetData>
  <mergeCells count="6">
    <mergeCell ref="B7:C8"/>
    <mergeCell ref="B3:C3"/>
    <mergeCell ref="F3:J6"/>
    <mergeCell ref="B4:C4"/>
    <mergeCell ref="B5:C5"/>
    <mergeCell ref="B6:C6"/>
  </mergeCells>
  <printOptions horizontalCentered="1"/>
  <pageMargins left="0.70866141732283472" right="0.70866141732283472" top="2.0866141732283467" bottom="0.74803149606299213" header="0.31496062992125984" footer="0.23622047244094491"/>
  <pageSetup paperSize="9" fitToWidth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>
    <tabColor rgb="FFFFFF00"/>
  </sheetPr>
  <dimension ref="A1:K25"/>
  <sheetViews>
    <sheetView topLeftCell="A6" workbookViewId="0">
      <selection activeCell="C15" sqref="C15"/>
    </sheetView>
  </sheetViews>
  <sheetFormatPr defaultRowHeight="14.5" x14ac:dyDescent="0.35"/>
  <cols>
    <col min="1" max="1" width="13.26953125" style="18" customWidth="1"/>
    <col min="2" max="5" width="16.54296875" customWidth="1"/>
    <col min="6" max="6" width="10.1796875" bestFit="1" customWidth="1"/>
  </cols>
  <sheetData>
    <row r="1" spans="1:11" ht="23.5" x14ac:dyDescent="0.55000000000000004">
      <c r="A1" s="17" t="s">
        <v>271</v>
      </c>
    </row>
    <row r="2" spans="1:11" ht="15" thickBot="1" x14ac:dyDescent="0.4"/>
    <row r="3" spans="1:11" ht="14.5" customHeight="1" x14ac:dyDescent="0.35">
      <c r="A3" s="18" t="s">
        <v>2</v>
      </c>
      <c r="B3" s="223" t="s">
        <v>294</v>
      </c>
      <c r="C3" s="224"/>
      <c r="D3" s="15"/>
      <c r="E3" s="14"/>
      <c r="G3" s="196" t="str">
        <f>VLOOKUP(A4,'Customer List'!$A$3:$N$532,2,0)</f>
        <v>NEW TRENDS                                                  Stall :  Blk 75, Toa Payoh 5, Food Centre #01-23, Singapore 310075</v>
      </c>
      <c r="H3" s="196"/>
      <c r="I3" s="196"/>
      <c r="J3" s="196"/>
      <c r="K3" s="196"/>
    </row>
    <row r="4" spans="1:11" x14ac:dyDescent="0.35">
      <c r="A4" s="18" t="s">
        <v>84</v>
      </c>
      <c r="B4" s="225" t="s">
        <v>292</v>
      </c>
      <c r="C4" s="226"/>
      <c r="D4" s="15"/>
      <c r="E4" s="14"/>
      <c r="G4" s="196"/>
      <c r="H4" s="196"/>
      <c r="I4" s="196"/>
      <c r="J4" s="196"/>
      <c r="K4" s="196"/>
    </row>
    <row r="5" spans="1:11" x14ac:dyDescent="0.35">
      <c r="B5" s="225" t="s">
        <v>293</v>
      </c>
      <c r="C5" s="226"/>
      <c r="D5" s="15"/>
      <c r="E5" s="14"/>
      <c r="G5" s="196"/>
      <c r="H5" s="196"/>
      <c r="I5" s="196"/>
      <c r="J5" s="196"/>
      <c r="K5" s="196"/>
    </row>
    <row r="6" spans="1:11" ht="15" thickBot="1" x14ac:dyDescent="0.4">
      <c r="B6" s="227"/>
      <c r="C6" s="228"/>
      <c r="D6" s="15"/>
      <c r="E6" s="35" t="s">
        <v>992</v>
      </c>
      <c r="G6" s="196"/>
      <c r="H6" s="196"/>
      <c r="I6" s="196"/>
      <c r="J6" s="196"/>
      <c r="K6" s="196"/>
    </row>
    <row r="8" spans="1:11" ht="20.149999999999999" customHeight="1" x14ac:dyDescent="0.35">
      <c r="A8" s="19" t="s">
        <v>272</v>
      </c>
      <c r="B8" s="16" t="s">
        <v>273</v>
      </c>
      <c r="C8" s="16" t="s">
        <v>274</v>
      </c>
      <c r="D8" s="16" t="s">
        <v>275</v>
      </c>
      <c r="E8" s="16" t="s">
        <v>276</v>
      </c>
    </row>
    <row r="9" spans="1:11" ht="18" customHeight="1" x14ac:dyDescent="0.35">
      <c r="A9" s="20">
        <v>45086</v>
      </c>
      <c r="B9" s="65">
        <v>202306217</v>
      </c>
      <c r="C9" s="6">
        <v>183.06</v>
      </c>
      <c r="D9" s="2"/>
      <c r="E9" s="2">
        <f>C9</f>
        <v>183.06</v>
      </c>
    </row>
    <row r="10" spans="1:11" ht="18" customHeight="1" x14ac:dyDescent="0.35">
      <c r="A10" s="57">
        <v>45089</v>
      </c>
      <c r="B10" s="65">
        <v>202306269</v>
      </c>
      <c r="C10" s="6">
        <v>40.5</v>
      </c>
      <c r="D10" s="2"/>
      <c r="E10" s="2">
        <f>E9+C10-D10</f>
        <v>223.56</v>
      </c>
    </row>
    <row r="11" spans="1:11" ht="18" customHeight="1" x14ac:dyDescent="0.35">
      <c r="A11" s="66">
        <v>45092</v>
      </c>
      <c r="B11" s="65">
        <v>202306345</v>
      </c>
      <c r="C11" s="6">
        <v>171.18</v>
      </c>
      <c r="D11" s="2"/>
      <c r="E11" s="2">
        <f t="shared" ref="E11:E16" si="0">E10+C11-D11</f>
        <v>394.74</v>
      </c>
    </row>
    <row r="12" spans="1:11" ht="18" customHeight="1" x14ac:dyDescent="0.35">
      <c r="A12" s="20">
        <v>45098</v>
      </c>
      <c r="B12" s="65">
        <v>202306458</v>
      </c>
      <c r="C12" s="6">
        <v>170.1</v>
      </c>
      <c r="D12" s="2"/>
      <c r="E12" s="2">
        <f t="shared" si="0"/>
        <v>564.84</v>
      </c>
      <c r="F12" s="45"/>
    </row>
    <row r="13" spans="1:11" ht="18" customHeight="1" x14ac:dyDescent="0.35">
      <c r="A13" s="52">
        <v>45098</v>
      </c>
      <c r="B13" s="21">
        <v>202306467</v>
      </c>
      <c r="C13" s="2">
        <v>8.1</v>
      </c>
      <c r="D13" s="2"/>
      <c r="E13" s="2">
        <f t="shared" si="0"/>
        <v>572.94000000000005</v>
      </c>
    </row>
    <row r="14" spans="1:11" ht="18" customHeight="1" x14ac:dyDescent="0.35">
      <c r="A14" s="52">
        <v>45105</v>
      </c>
      <c r="B14" s="21">
        <v>202306606</v>
      </c>
      <c r="C14" s="2">
        <v>133.91999999999999</v>
      </c>
      <c r="D14" s="2"/>
      <c r="E14" s="2">
        <f t="shared" si="0"/>
        <v>706.86</v>
      </c>
    </row>
    <row r="15" spans="1:11" ht="18" customHeight="1" x14ac:dyDescent="0.35">
      <c r="A15" s="52"/>
      <c r="B15" s="21"/>
      <c r="C15" s="2"/>
      <c r="D15" s="2"/>
      <c r="E15" s="2">
        <f t="shared" si="0"/>
        <v>706.86</v>
      </c>
    </row>
    <row r="16" spans="1:11" ht="18" customHeight="1" x14ac:dyDescent="0.35">
      <c r="A16" s="52"/>
      <c r="B16" s="21"/>
      <c r="C16" s="2"/>
      <c r="D16" s="2"/>
      <c r="E16" s="2">
        <f t="shared" si="0"/>
        <v>706.86</v>
      </c>
    </row>
    <row r="17" spans="1:5" ht="18" customHeight="1" x14ac:dyDescent="0.35">
      <c r="A17" s="52"/>
      <c r="B17" s="21"/>
      <c r="C17" s="2"/>
      <c r="D17" s="2"/>
      <c r="E17" s="2">
        <f t="shared" ref="E17:E18" si="1">E16+C17</f>
        <v>706.86</v>
      </c>
    </row>
    <row r="18" spans="1:5" ht="18" customHeight="1" x14ac:dyDescent="0.35">
      <c r="A18" s="52"/>
      <c r="B18" s="21"/>
      <c r="C18" s="2"/>
      <c r="D18" s="2"/>
      <c r="E18" s="2">
        <f t="shared" si="1"/>
        <v>706.86</v>
      </c>
    </row>
    <row r="19" spans="1:5" x14ac:dyDescent="0.35">
      <c r="C19" s="5"/>
      <c r="D19" s="5"/>
      <c r="E19" s="5"/>
    </row>
    <row r="20" spans="1:5" x14ac:dyDescent="0.35">
      <c r="C20" s="5"/>
      <c r="D20" s="5"/>
      <c r="E20" s="5"/>
    </row>
    <row r="21" spans="1:5" x14ac:dyDescent="0.35">
      <c r="C21" s="5"/>
      <c r="D21" s="5"/>
      <c r="E21" s="5"/>
    </row>
    <row r="22" spans="1:5" x14ac:dyDescent="0.35">
      <c r="C22" s="5"/>
      <c r="D22" s="5"/>
      <c r="E22" s="5"/>
    </row>
    <row r="23" spans="1:5" x14ac:dyDescent="0.35">
      <c r="C23" s="5"/>
      <c r="D23" s="5"/>
      <c r="E23" s="5"/>
    </row>
    <row r="24" spans="1:5" x14ac:dyDescent="0.35">
      <c r="C24" s="5"/>
      <c r="D24" s="5"/>
      <c r="E24" s="5"/>
    </row>
    <row r="25" spans="1:5" x14ac:dyDescent="0.35">
      <c r="C25" s="5"/>
      <c r="D25" s="5"/>
      <c r="E25" s="5"/>
    </row>
  </sheetData>
  <mergeCells count="5">
    <mergeCell ref="B3:C3"/>
    <mergeCell ref="G3:K6"/>
    <mergeCell ref="B4:C4"/>
    <mergeCell ref="B5:C5"/>
    <mergeCell ref="B6:C6"/>
  </mergeCells>
  <printOptions horizontalCentered="1"/>
  <pageMargins left="0.70866141732283472" right="0.70866141732283472" top="2.3228346456692917" bottom="0.74803149606299213" header="0.31496062992125984" footer="0.31496062992125984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2">
    <tabColor rgb="FFFFFF00"/>
    <pageSetUpPr fitToPage="1"/>
  </sheetPr>
  <dimension ref="A1:J35"/>
  <sheetViews>
    <sheetView topLeftCell="A6" workbookViewId="0">
      <selection activeCell="C13" sqref="C13"/>
    </sheetView>
  </sheetViews>
  <sheetFormatPr defaultRowHeight="14.5" x14ac:dyDescent="0.35"/>
  <cols>
    <col min="1" max="1" width="13.26953125" style="18" customWidth="1"/>
    <col min="2" max="5" width="16.54296875" customWidth="1"/>
    <col min="6" max="6" width="10.1796875" hidden="1" customWidth="1"/>
    <col min="7" max="13" width="0" hidden="1" customWidth="1"/>
  </cols>
  <sheetData>
    <row r="1" spans="1:10" ht="23.5" x14ac:dyDescent="0.55000000000000004">
      <c r="A1" s="17" t="s">
        <v>271</v>
      </c>
    </row>
    <row r="2" spans="1:10" ht="15" thickBot="1" x14ac:dyDescent="0.4"/>
    <row r="3" spans="1:10" ht="14.5" customHeight="1" x14ac:dyDescent="0.35">
      <c r="A3" s="18" t="s">
        <v>2</v>
      </c>
      <c r="B3" s="223" t="s">
        <v>834</v>
      </c>
      <c r="C3" s="224"/>
      <c r="D3" s="15"/>
      <c r="E3" s="14"/>
      <c r="F3" s="196" t="str">
        <f>VLOOKUP(A4,'[1]Customer List'!$A$4:$N$451,2,0)</f>
        <v>Rasa Rasa @ Yishun Restaurant Pte Ltd   348 Yishun Ave 11 #01-04. Singapore 760348.</v>
      </c>
      <c r="G3" s="196"/>
      <c r="H3" s="196"/>
      <c r="I3" s="196"/>
      <c r="J3" s="196"/>
    </row>
    <row r="4" spans="1:10" x14ac:dyDescent="0.35">
      <c r="A4" s="18" t="s">
        <v>833</v>
      </c>
      <c r="B4" s="225" t="s">
        <v>835</v>
      </c>
      <c r="C4" s="226"/>
      <c r="D4" s="15"/>
      <c r="E4" s="35" t="s">
        <v>319</v>
      </c>
      <c r="F4" s="196"/>
      <c r="G4" s="196"/>
      <c r="H4" s="196"/>
      <c r="I4" s="196"/>
      <c r="J4" s="196"/>
    </row>
    <row r="5" spans="1:10" x14ac:dyDescent="0.35">
      <c r="B5" s="225" t="s">
        <v>836</v>
      </c>
      <c r="C5" s="226"/>
      <c r="D5" s="15"/>
      <c r="E5" s="14"/>
      <c r="F5" s="196"/>
      <c r="G5" s="196"/>
      <c r="H5" s="196"/>
      <c r="I5" s="196"/>
      <c r="J5" s="196"/>
    </row>
    <row r="6" spans="1:10" ht="15" thickBot="1" x14ac:dyDescent="0.4">
      <c r="B6" s="227"/>
      <c r="C6" s="228"/>
      <c r="D6" s="15"/>
      <c r="E6" s="35" t="s">
        <v>993</v>
      </c>
      <c r="F6" s="196"/>
      <c r="G6" s="196"/>
      <c r="H6" s="196"/>
      <c r="I6" s="196"/>
      <c r="J6" s="196"/>
    </row>
    <row r="8" spans="1:10" ht="20.149999999999999" customHeight="1" x14ac:dyDescent="0.35">
      <c r="A8" s="19" t="s">
        <v>272</v>
      </c>
      <c r="B8" s="16" t="s">
        <v>273</v>
      </c>
      <c r="C8" s="16" t="s">
        <v>274</v>
      </c>
      <c r="D8" s="16" t="s">
        <v>275</v>
      </c>
      <c r="E8" s="16" t="s">
        <v>276</v>
      </c>
    </row>
    <row r="9" spans="1:10" ht="18" customHeight="1" x14ac:dyDescent="0.35">
      <c r="A9" s="20">
        <v>45082</v>
      </c>
      <c r="B9" s="21">
        <v>202306099</v>
      </c>
      <c r="C9" s="2">
        <v>140.72</v>
      </c>
      <c r="D9" s="2"/>
      <c r="E9" s="2">
        <f>C9-D9</f>
        <v>140.72</v>
      </c>
    </row>
    <row r="10" spans="1:10" ht="18" customHeight="1" x14ac:dyDescent="0.35">
      <c r="A10" s="20">
        <v>45091</v>
      </c>
      <c r="B10" s="1">
        <v>202306322</v>
      </c>
      <c r="C10" s="2">
        <v>29.16</v>
      </c>
      <c r="D10" s="2"/>
      <c r="E10" s="2">
        <f>E9+C10-D10</f>
        <v>169.88</v>
      </c>
    </row>
    <row r="11" spans="1:10" ht="18" customHeight="1" x14ac:dyDescent="0.35">
      <c r="A11" s="20">
        <v>45100</v>
      </c>
      <c r="B11" s="21">
        <v>202306504</v>
      </c>
      <c r="C11" s="2">
        <v>142.34</v>
      </c>
      <c r="D11" s="2"/>
      <c r="E11" s="2">
        <f t="shared" ref="E11:E18" si="0">E10+C11-D11</f>
        <v>312.22000000000003</v>
      </c>
    </row>
    <row r="12" spans="1:10" ht="18" customHeight="1" x14ac:dyDescent="0.35">
      <c r="A12" s="20">
        <v>45107</v>
      </c>
      <c r="B12" s="21">
        <v>202306656</v>
      </c>
      <c r="C12" s="2">
        <v>151.63</v>
      </c>
      <c r="D12" s="2"/>
      <c r="E12" s="2">
        <f t="shared" si="0"/>
        <v>463.85</v>
      </c>
    </row>
    <row r="13" spans="1:10" ht="18" customHeight="1" x14ac:dyDescent="0.35">
      <c r="A13" s="20"/>
      <c r="B13" s="21"/>
      <c r="C13" s="2"/>
      <c r="D13" s="2"/>
      <c r="E13" s="2">
        <f t="shared" si="0"/>
        <v>463.85</v>
      </c>
    </row>
    <row r="14" spans="1:10" ht="18" customHeight="1" x14ac:dyDescent="0.35">
      <c r="A14" s="20"/>
      <c r="B14" s="21"/>
      <c r="C14" s="2"/>
      <c r="D14" s="2"/>
      <c r="E14" s="2">
        <f t="shared" si="0"/>
        <v>463.85</v>
      </c>
    </row>
    <row r="15" spans="1:10" ht="20.149999999999999" customHeight="1" x14ac:dyDescent="0.35">
      <c r="A15" s="20"/>
      <c r="B15" s="21"/>
      <c r="C15" s="2"/>
      <c r="D15" s="2"/>
      <c r="E15" s="2">
        <f t="shared" si="0"/>
        <v>463.85</v>
      </c>
    </row>
    <row r="16" spans="1:10" ht="20.149999999999999" customHeight="1" x14ac:dyDescent="0.35">
      <c r="A16" s="20"/>
      <c r="B16" s="21"/>
      <c r="C16" s="2"/>
      <c r="D16" s="2"/>
      <c r="E16" s="2">
        <f t="shared" si="0"/>
        <v>463.85</v>
      </c>
      <c r="F16" s="45"/>
    </row>
    <row r="17" spans="1:5" ht="20.149999999999999" customHeight="1" x14ac:dyDescent="0.35">
      <c r="A17" s="20"/>
      <c r="B17" s="21"/>
      <c r="C17" s="2"/>
      <c r="D17" s="2"/>
      <c r="E17" s="2">
        <f t="shared" si="0"/>
        <v>463.85</v>
      </c>
    </row>
    <row r="18" spans="1:5" ht="20.149999999999999" customHeight="1" x14ac:dyDescent="0.35">
      <c r="A18" s="20"/>
      <c r="B18" s="1"/>
      <c r="C18" s="2"/>
      <c r="D18" s="2"/>
      <c r="E18" s="2">
        <f t="shared" si="0"/>
        <v>463.85</v>
      </c>
    </row>
    <row r="19" spans="1:5" ht="20.149999999999999" customHeight="1" x14ac:dyDescent="0.35">
      <c r="A19" s="20"/>
      <c r="B19" s="1"/>
      <c r="C19" s="2"/>
      <c r="D19" s="2"/>
      <c r="E19" s="2"/>
    </row>
    <row r="20" spans="1:5" x14ac:dyDescent="0.35">
      <c r="C20" s="5"/>
      <c r="D20" s="5"/>
      <c r="E20" s="5"/>
    </row>
    <row r="21" spans="1:5" x14ac:dyDescent="0.35">
      <c r="C21" s="5"/>
      <c r="D21" s="5"/>
      <c r="E21" s="5"/>
    </row>
    <row r="22" spans="1:5" x14ac:dyDescent="0.35">
      <c r="C22" s="5"/>
      <c r="D22" s="5"/>
      <c r="E22" s="5"/>
    </row>
    <row r="23" spans="1:5" x14ac:dyDescent="0.35">
      <c r="C23" s="5"/>
      <c r="D23" s="5"/>
      <c r="E23" s="5"/>
    </row>
    <row r="24" spans="1:5" x14ac:dyDescent="0.35">
      <c r="C24" s="5"/>
      <c r="D24" s="5"/>
      <c r="E24" s="5"/>
    </row>
    <row r="25" spans="1:5" x14ac:dyDescent="0.35">
      <c r="C25" s="5"/>
      <c r="D25" s="5"/>
      <c r="E25" s="5"/>
    </row>
    <row r="26" spans="1:5" x14ac:dyDescent="0.35">
      <c r="C26" s="5"/>
      <c r="D26" s="5"/>
      <c r="E26" s="5"/>
    </row>
    <row r="27" spans="1:5" x14ac:dyDescent="0.35">
      <c r="C27" s="5"/>
      <c r="D27" s="5"/>
      <c r="E27" s="5"/>
    </row>
    <row r="28" spans="1:5" x14ac:dyDescent="0.35">
      <c r="C28" s="5"/>
      <c r="D28" s="5"/>
      <c r="E28" s="5"/>
    </row>
    <row r="29" spans="1:5" x14ac:dyDescent="0.35">
      <c r="C29" s="5"/>
      <c r="D29" s="5"/>
      <c r="E29" s="5"/>
    </row>
    <row r="30" spans="1:5" x14ac:dyDescent="0.35">
      <c r="C30" s="5"/>
      <c r="D30" s="5"/>
      <c r="E30" s="5"/>
    </row>
    <row r="31" spans="1:5" x14ac:dyDescent="0.35">
      <c r="C31" s="5"/>
      <c r="D31" s="5"/>
      <c r="E31" s="5"/>
    </row>
    <row r="32" spans="1:5" x14ac:dyDescent="0.35">
      <c r="C32" s="5"/>
      <c r="D32" s="5"/>
      <c r="E32" s="5"/>
    </row>
    <row r="33" spans="3:5" x14ac:dyDescent="0.35">
      <c r="C33" s="5"/>
      <c r="D33" s="5"/>
      <c r="E33" s="5"/>
    </row>
    <row r="34" spans="3:5" x14ac:dyDescent="0.35">
      <c r="C34" s="5"/>
      <c r="D34" s="5"/>
      <c r="E34" s="5"/>
    </row>
    <row r="35" spans="3:5" x14ac:dyDescent="0.35">
      <c r="C35" s="5"/>
      <c r="D35" s="5"/>
      <c r="E35" s="5"/>
    </row>
  </sheetData>
  <mergeCells count="5">
    <mergeCell ref="B3:C3"/>
    <mergeCell ref="F3:J6"/>
    <mergeCell ref="B4:C4"/>
    <mergeCell ref="B5:C5"/>
    <mergeCell ref="B6:C6"/>
  </mergeCells>
  <printOptions horizontalCentered="1"/>
  <pageMargins left="0.70866141732283472" right="0.70866141732283472" top="2.3228346456692917" bottom="0.74803149606299213" header="0.31496062992125984" footer="0.31496062992125984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6">
    <tabColor rgb="FFFFFF00"/>
    <pageSetUpPr fitToPage="1"/>
  </sheetPr>
  <dimension ref="A1:K27"/>
  <sheetViews>
    <sheetView topLeftCell="A24" workbookViewId="0">
      <selection activeCell="C27" sqref="C27"/>
    </sheetView>
  </sheetViews>
  <sheetFormatPr defaultRowHeight="14.5" x14ac:dyDescent="0.35"/>
  <cols>
    <col min="1" max="1" width="13.26953125" style="18" customWidth="1"/>
    <col min="2" max="2" width="16.54296875" customWidth="1"/>
    <col min="3" max="5" width="16.54296875" style="5" customWidth="1"/>
    <col min="6" max="6" width="10.1796875" bestFit="1" customWidth="1"/>
  </cols>
  <sheetData>
    <row r="1" spans="1:11" ht="23.5" x14ac:dyDescent="0.55000000000000004">
      <c r="A1" s="17" t="s">
        <v>271</v>
      </c>
    </row>
    <row r="2" spans="1:11" ht="15" thickBot="1" x14ac:dyDescent="0.4"/>
    <row r="3" spans="1:11" ht="14.5" customHeight="1" x14ac:dyDescent="0.35">
      <c r="A3" s="18" t="s">
        <v>2</v>
      </c>
      <c r="B3" s="200" t="s">
        <v>288</v>
      </c>
      <c r="C3" s="201"/>
      <c r="D3" s="70"/>
      <c r="E3" s="71"/>
      <c r="G3" s="196" t="str">
        <f>VLOOKUP(A4,'Customer List'!$A$3:$N$532,2,0)</f>
        <v>Dessert Station                                         270 Queen Street #01-41 Albert Centre. Singapore</v>
      </c>
      <c r="H3" s="196"/>
      <c r="I3" s="196"/>
      <c r="J3" s="196"/>
      <c r="K3" s="196"/>
    </row>
    <row r="4" spans="1:11" ht="14.5" customHeight="1" x14ac:dyDescent="0.35">
      <c r="A4" s="18" t="s">
        <v>48</v>
      </c>
      <c r="B4" s="202" t="s">
        <v>289</v>
      </c>
      <c r="C4" s="203"/>
      <c r="D4" s="70"/>
      <c r="E4" s="71"/>
      <c r="G4" s="196"/>
      <c r="H4" s="196"/>
      <c r="I4" s="196"/>
      <c r="J4" s="196"/>
      <c r="K4" s="196"/>
    </row>
    <row r="5" spans="1:11" ht="14.5" customHeight="1" x14ac:dyDescent="0.35">
      <c r="A5" s="18" t="s">
        <v>100</v>
      </c>
      <c r="B5" s="202" t="s">
        <v>290</v>
      </c>
      <c r="C5" s="203"/>
      <c r="D5" s="70"/>
      <c r="E5" s="71"/>
      <c r="G5" s="196"/>
      <c r="H5" s="196"/>
      <c r="I5" s="196"/>
      <c r="J5" s="196"/>
      <c r="K5" s="196"/>
    </row>
    <row r="6" spans="1:11" ht="15" thickBot="1" x14ac:dyDescent="0.4">
      <c r="B6" s="204" t="s">
        <v>291</v>
      </c>
      <c r="C6" s="205"/>
      <c r="D6" s="70"/>
      <c r="E6" s="72" t="s">
        <v>992</v>
      </c>
      <c r="G6" s="196"/>
      <c r="H6" s="196"/>
      <c r="I6" s="196"/>
      <c r="J6" s="196"/>
      <c r="K6" s="196"/>
    </row>
    <row r="8" spans="1:11" ht="20.149999999999999" customHeight="1" x14ac:dyDescent="0.35">
      <c r="A8" s="19" t="s">
        <v>272</v>
      </c>
      <c r="B8" s="16" t="s">
        <v>273</v>
      </c>
      <c r="C8" s="73" t="s">
        <v>274</v>
      </c>
      <c r="D8" s="73" t="s">
        <v>275</v>
      </c>
      <c r="E8" s="73" t="s">
        <v>276</v>
      </c>
    </row>
    <row r="9" spans="1:11" ht="20.149999999999999" customHeight="1" x14ac:dyDescent="0.35">
      <c r="A9" s="20">
        <v>44929</v>
      </c>
      <c r="B9" s="65">
        <v>202301032</v>
      </c>
      <c r="C9" s="6">
        <v>190.62</v>
      </c>
      <c r="D9" s="2"/>
      <c r="E9" s="2">
        <f>C9-D9</f>
        <v>190.62</v>
      </c>
    </row>
    <row r="10" spans="1:11" ht="20.149999999999999" customHeight="1" x14ac:dyDescent="0.35">
      <c r="A10" s="20">
        <v>44937</v>
      </c>
      <c r="B10" s="65">
        <v>202301188</v>
      </c>
      <c r="C10" s="6">
        <v>266.76</v>
      </c>
      <c r="D10" s="2"/>
      <c r="E10" s="2">
        <f t="shared" ref="E10:E27" si="0">E9+C10-D10</f>
        <v>457.38</v>
      </c>
    </row>
    <row r="11" spans="1:11" ht="20.149999999999999" customHeight="1" x14ac:dyDescent="0.35">
      <c r="A11" s="20">
        <v>44944</v>
      </c>
      <c r="B11" s="1">
        <v>202301289</v>
      </c>
      <c r="C11" s="6">
        <v>274.54000000000002</v>
      </c>
      <c r="D11" s="2"/>
      <c r="E11" s="2">
        <f t="shared" si="0"/>
        <v>731.92000000000007</v>
      </c>
    </row>
    <row r="12" spans="1:11" ht="20.149999999999999" customHeight="1" x14ac:dyDescent="0.35">
      <c r="A12" s="20">
        <v>44964</v>
      </c>
      <c r="B12" s="1">
        <v>202302121</v>
      </c>
      <c r="C12" s="6">
        <v>156.6</v>
      </c>
      <c r="D12" s="2"/>
      <c r="E12" s="2">
        <f t="shared" si="0"/>
        <v>888.5200000000001</v>
      </c>
    </row>
    <row r="13" spans="1:11" ht="20.149999999999999" customHeight="1" x14ac:dyDescent="0.35">
      <c r="A13" s="20">
        <v>44979</v>
      </c>
      <c r="B13" s="1">
        <v>202302401</v>
      </c>
      <c r="C13" s="6">
        <v>198.4</v>
      </c>
      <c r="D13" s="2"/>
      <c r="E13" s="38">
        <f t="shared" si="0"/>
        <v>1086.92</v>
      </c>
    </row>
    <row r="14" spans="1:11" ht="20.149999999999999" customHeight="1" x14ac:dyDescent="0.35">
      <c r="A14" s="20">
        <v>44986</v>
      </c>
      <c r="B14" s="1">
        <v>202303033</v>
      </c>
      <c r="C14" s="6">
        <v>186.84</v>
      </c>
      <c r="D14" s="2"/>
      <c r="E14" s="38">
        <f t="shared" si="0"/>
        <v>1273.76</v>
      </c>
    </row>
    <row r="15" spans="1:11" ht="20.149999999999999" customHeight="1" x14ac:dyDescent="0.35">
      <c r="A15" s="20">
        <v>44998</v>
      </c>
      <c r="B15" s="65">
        <v>202303273</v>
      </c>
      <c r="C15" s="6">
        <v>123.12</v>
      </c>
      <c r="D15" s="2"/>
      <c r="E15" s="38">
        <f t="shared" si="0"/>
        <v>1396.88</v>
      </c>
    </row>
    <row r="16" spans="1:11" ht="20.149999999999999" customHeight="1" x14ac:dyDescent="0.35">
      <c r="A16" s="20">
        <v>45010</v>
      </c>
      <c r="B16" s="65">
        <v>202303518</v>
      </c>
      <c r="C16" s="6">
        <v>186.84</v>
      </c>
      <c r="D16" s="2"/>
      <c r="E16" s="38">
        <f t="shared" si="0"/>
        <v>1583.72</v>
      </c>
    </row>
    <row r="17" spans="1:5" ht="20.149999999999999" customHeight="1" x14ac:dyDescent="0.35">
      <c r="A17" s="20">
        <v>45021</v>
      </c>
      <c r="B17" s="1">
        <v>202304101</v>
      </c>
      <c r="C17" s="6">
        <v>185.98</v>
      </c>
      <c r="D17" s="2"/>
      <c r="E17" s="38">
        <f t="shared" si="0"/>
        <v>1769.7</v>
      </c>
    </row>
    <row r="18" spans="1:5" ht="20.149999999999999" customHeight="1" x14ac:dyDescent="0.35">
      <c r="A18" s="20">
        <v>45031</v>
      </c>
      <c r="B18" s="1">
        <v>202304300</v>
      </c>
      <c r="C18" s="6">
        <v>149.58000000000001</v>
      </c>
      <c r="D18" s="2"/>
      <c r="E18" s="38">
        <f t="shared" si="0"/>
        <v>1919.28</v>
      </c>
    </row>
    <row r="19" spans="1:5" ht="20.149999999999999" customHeight="1" x14ac:dyDescent="0.35">
      <c r="A19" s="20">
        <v>45042</v>
      </c>
      <c r="B19" s="1">
        <v>202304531</v>
      </c>
      <c r="C19" s="6">
        <v>168.7</v>
      </c>
      <c r="D19" s="2"/>
      <c r="E19" s="38">
        <f t="shared" si="0"/>
        <v>2087.98</v>
      </c>
    </row>
    <row r="20" spans="1:5" ht="20.149999999999999" customHeight="1" x14ac:dyDescent="0.35">
      <c r="A20" s="20">
        <v>45049</v>
      </c>
      <c r="B20" s="1">
        <v>202305058</v>
      </c>
      <c r="C20" s="6">
        <v>194.51</v>
      </c>
      <c r="D20" s="2"/>
      <c r="E20" s="38">
        <f t="shared" si="0"/>
        <v>2282.4899999999998</v>
      </c>
    </row>
    <row r="21" spans="1:5" ht="20.149999999999999" customHeight="1" x14ac:dyDescent="0.35">
      <c r="A21" s="20">
        <v>45056</v>
      </c>
      <c r="B21" s="65">
        <v>202305222</v>
      </c>
      <c r="C21" s="6">
        <v>162</v>
      </c>
      <c r="D21" s="2"/>
      <c r="E21" s="38">
        <f t="shared" si="0"/>
        <v>2444.4899999999998</v>
      </c>
    </row>
    <row r="22" spans="1:5" ht="20.149999999999999" customHeight="1" x14ac:dyDescent="0.35">
      <c r="A22" s="20">
        <v>45063</v>
      </c>
      <c r="B22" s="65">
        <v>202305391</v>
      </c>
      <c r="C22" s="6">
        <v>158.22</v>
      </c>
      <c r="D22" s="2"/>
      <c r="E22" s="38">
        <f t="shared" si="0"/>
        <v>2602.7099999999996</v>
      </c>
    </row>
    <row r="23" spans="1:5" ht="20.149999999999999" customHeight="1" x14ac:dyDescent="0.35">
      <c r="A23" s="20">
        <v>45066</v>
      </c>
      <c r="B23" s="65">
        <v>202305471</v>
      </c>
      <c r="C23" s="6">
        <v>73.44</v>
      </c>
      <c r="D23" s="2"/>
      <c r="E23" s="38">
        <f t="shared" si="0"/>
        <v>2676.1499999999996</v>
      </c>
    </row>
    <row r="24" spans="1:5" ht="20.149999999999999" customHeight="1" x14ac:dyDescent="0.35">
      <c r="A24" s="20">
        <v>45073</v>
      </c>
      <c r="B24" s="65">
        <v>202305637</v>
      </c>
      <c r="C24" s="6">
        <v>103.57</v>
      </c>
      <c r="D24" s="2"/>
      <c r="E24" s="38">
        <f t="shared" si="0"/>
        <v>2779.72</v>
      </c>
    </row>
    <row r="25" spans="1:5" ht="20.149999999999999" customHeight="1" x14ac:dyDescent="0.35">
      <c r="A25" s="20">
        <v>45077</v>
      </c>
      <c r="B25" s="65">
        <v>202305703</v>
      </c>
      <c r="C25" s="6">
        <v>110.16</v>
      </c>
      <c r="D25" s="2"/>
      <c r="E25" s="38">
        <f t="shared" si="0"/>
        <v>2889.8799999999997</v>
      </c>
    </row>
    <row r="26" spans="1:5" ht="20.149999999999999" customHeight="1" x14ac:dyDescent="0.35">
      <c r="A26" s="20">
        <v>45087</v>
      </c>
      <c r="B26" s="65">
        <v>202306224</v>
      </c>
      <c r="C26" s="6">
        <v>211.68</v>
      </c>
      <c r="D26" s="2"/>
      <c r="E26" s="38">
        <f t="shared" si="0"/>
        <v>3101.5599999999995</v>
      </c>
    </row>
    <row r="27" spans="1:5" ht="20.149999999999999" customHeight="1" x14ac:dyDescent="0.35">
      <c r="A27" s="20"/>
      <c r="B27" s="1"/>
      <c r="C27" s="6"/>
      <c r="D27" s="2"/>
      <c r="E27" s="38">
        <f t="shared" si="0"/>
        <v>3101.5599999999995</v>
      </c>
    </row>
  </sheetData>
  <mergeCells count="5">
    <mergeCell ref="B3:C3"/>
    <mergeCell ref="G3:K6"/>
    <mergeCell ref="B4:C4"/>
    <mergeCell ref="B5:C5"/>
    <mergeCell ref="B6:C6"/>
  </mergeCells>
  <printOptions horizontalCentered="1"/>
  <pageMargins left="0.70866141732283472" right="0.70866141732283472" top="2.3228346456692917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pageSetUpPr fitToPage="1"/>
  </sheetPr>
  <dimension ref="A1:BI369"/>
  <sheetViews>
    <sheetView workbookViewId="0">
      <pane xSplit="1" ySplit="2" topLeftCell="B143" activePane="bottomRight" state="frozen"/>
      <selection activeCell="B95" sqref="B95:N95"/>
      <selection pane="topRight" activeCell="B95" sqref="B95:N95"/>
      <selection pane="bottomLeft" activeCell="B95" sqref="B95:N95"/>
      <selection pane="bottomRight" activeCell="B145" sqref="B145:N145"/>
    </sheetView>
  </sheetViews>
  <sheetFormatPr defaultRowHeight="14.5" x14ac:dyDescent="0.35"/>
  <cols>
    <col min="2" max="4" width="8.7265625" customWidth="1"/>
    <col min="5" max="5" width="37.453125" customWidth="1"/>
    <col min="6" max="13" width="8.7265625" customWidth="1"/>
    <col min="14" max="14" width="32.453125" customWidth="1"/>
    <col min="15" max="15" width="15.453125" hidden="1" customWidth="1"/>
    <col min="16" max="16" width="8.7265625" style="11" hidden="1" customWidth="1"/>
    <col min="17" max="35" width="14.81640625" style="11" hidden="1" customWidth="1"/>
    <col min="36" max="41" width="14.54296875" hidden="1" customWidth="1"/>
    <col min="42" max="42" width="17" hidden="1" customWidth="1"/>
    <col min="43" max="49" width="14.81640625" style="11" hidden="1" customWidth="1"/>
    <col min="50" max="55" width="10.54296875" hidden="1" customWidth="1"/>
    <col min="56" max="56" width="13.1796875" hidden="1" customWidth="1"/>
    <col min="57" max="57" width="0" hidden="1" customWidth="1"/>
  </cols>
  <sheetData>
    <row r="1" spans="1:61" x14ac:dyDescent="0.35">
      <c r="A1" s="13" t="s">
        <v>13</v>
      </c>
    </row>
    <row r="2" spans="1:61" ht="30" customHeight="1" x14ac:dyDescent="0.35">
      <c r="A2" s="94" t="s">
        <v>14</v>
      </c>
      <c r="B2" s="182" t="s">
        <v>13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05" t="s">
        <v>15</v>
      </c>
      <c r="P2" s="117" t="s">
        <v>16</v>
      </c>
      <c r="Q2" s="76" t="s">
        <v>338</v>
      </c>
      <c r="R2" s="81">
        <v>44105</v>
      </c>
      <c r="S2" s="81">
        <v>44106</v>
      </c>
      <c r="T2" s="81">
        <v>44107</v>
      </c>
      <c r="U2" s="81" t="s">
        <v>456</v>
      </c>
      <c r="V2" s="81">
        <v>44109</v>
      </c>
      <c r="W2" s="81">
        <v>44110</v>
      </c>
      <c r="X2" s="81">
        <v>44111</v>
      </c>
      <c r="Y2" s="81">
        <v>44112</v>
      </c>
      <c r="Z2" s="81">
        <v>44113</v>
      </c>
      <c r="AA2" s="81">
        <v>44114</v>
      </c>
      <c r="AB2" s="81" t="s">
        <v>456</v>
      </c>
      <c r="AC2" s="81">
        <v>44116</v>
      </c>
      <c r="AD2" s="81">
        <v>44117</v>
      </c>
      <c r="AE2" s="81">
        <v>44118</v>
      </c>
      <c r="AF2" s="81">
        <v>44119</v>
      </c>
      <c r="AG2" s="81">
        <v>44120</v>
      </c>
      <c r="AH2" s="81">
        <v>44121</v>
      </c>
      <c r="AI2" s="81" t="s">
        <v>456</v>
      </c>
      <c r="AJ2" s="80">
        <v>44123</v>
      </c>
      <c r="AK2" s="80">
        <v>44124</v>
      </c>
      <c r="AL2" s="80">
        <v>44125</v>
      </c>
      <c r="AM2" s="80">
        <v>44126</v>
      </c>
      <c r="AN2" s="80">
        <v>44127</v>
      </c>
      <c r="AO2" s="80">
        <v>44128</v>
      </c>
      <c r="AP2" s="78" t="s">
        <v>455</v>
      </c>
      <c r="AQ2" s="81">
        <v>44130</v>
      </c>
      <c r="AR2" s="81">
        <v>44131</v>
      </c>
      <c r="AS2" s="81">
        <v>44132</v>
      </c>
      <c r="AT2" s="81">
        <v>44133</v>
      </c>
      <c r="AU2" s="81">
        <v>44134</v>
      </c>
      <c r="AV2" s="81">
        <v>44135</v>
      </c>
      <c r="AW2" s="81" t="s">
        <v>456</v>
      </c>
      <c r="AX2" s="81">
        <v>44137</v>
      </c>
      <c r="AY2" s="81">
        <v>44138</v>
      </c>
      <c r="AZ2" s="81">
        <v>44139</v>
      </c>
      <c r="BA2" s="81">
        <v>44140</v>
      </c>
      <c r="BB2" s="81">
        <v>44141</v>
      </c>
      <c r="BC2" s="81">
        <v>44142</v>
      </c>
      <c r="BD2" s="81" t="s">
        <v>456</v>
      </c>
    </row>
    <row r="3" spans="1:61" ht="20" customHeight="1" x14ac:dyDescent="0.35">
      <c r="A3" t="s">
        <v>17</v>
      </c>
      <c r="B3" s="174" t="s">
        <v>18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" t="s">
        <v>4</v>
      </c>
      <c r="P3" s="43" t="s">
        <v>19</v>
      </c>
      <c r="Q3" s="43" t="s">
        <v>339</v>
      </c>
      <c r="R3" s="82"/>
      <c r="S3" s="82"/>
      <c r="T3" s="82"/>
      <c r="U3" s="83">
        <f>SUM(R3:T3)</f>
        <v>0</v>
      </c>
      <c r="V3" s="82"/>
      <c r="W3" s="82"/>
      <c r="X3" s="82"/>
      <c r="Y3" s="82"/>
      <c r="Z3" s="82"/>
      <c r="AA3" s="82"/>
      <c r="AB3" s="83">
        <f>SUM(V3:AA3)</f>
        <v>0</v>
      </c>
      <c r="AC3" s="82"/>
      <c r="AD3" s="82"/>
      <c r="AE3" s="82"/>
      <c r="AF3" s="82"/>
      <c r="AG3" s="82"/>
      <c r="AH3" s="82"/>
      <c r="AI3" s="83">
        <f>SUM(AC3:AH3)</f>
        <v>0</v>
      </c>
      <c r="AJ3" s="74"/>
      <c r="AK3" s="74"/>
      <c r="AL3" s="74"/>
      <c r="AM3" s="74"/>
      <c r="AN3" s="74"/>
      <c r="AO3" s="74"/>
      <c r="AP3" s="59">
        <f>SUM(AJ3:AO3)</f>
        <v>0</v>
      </c>
      <c r="AQ3" s="82"/>
      <c r="AR3" s="82"/>
      <c r="AS3" s="82"/>
      <c r="AT3" s="82"/>
      <c r="AU3" s="82"/>
      <c r="AV3" s="82"/>
      <c r="AW3" s="83">
        <f>SUM(AQ3:AV3)</f>
        <v>0</v>
      </c>
      <c r="AX3" s="82"/>
      <c r="AY3" s="82"/>
      <c r="AZ3" s="82"/>
      <c r="BA3" s="82"/>
      <c r="BB3" s="82"/>
      <c r="BC3" s="82"/>
      <c r="BD3" s="83">
        <f>SUM(AX3:BC3)</f>
        <v>0</v>
      </c>
      <c r="BE3" s="5"/>
      <c r="BF3" s="5"/>
      <c r="BG3" s="5"/>
      <c r="BH3" s="5"/>
      <c r="BI3" s="5"/>
    </row>
    <row r="4" spans="1:61" ht="20" customHeight="1" x14ac:dyDescent="0.35">
      <c r="A4" t="s">
        <v>20</v>
      </c>
      <c r="B4" s="174" t="s">
        <v>843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" t="s">
        <v>4</v>
      </c>
      <c r="P4" s="43" t="s">
        <v>19</v>
      </c>
      <c r="Q4" s="43" t="s">
        <v>339</v>
      </c>
      <c r="R4" s="82"/>
      <c r="S4" s="82"/>
      <c r="T4" s="82"/>
      <c r="U4" s="83">
        <f t="shared" ref="U4:U67" si="0">SUM(R4:T4)</f>
        <v>0</v>
      </c>
      <c r="V4" s="82"/>
      <c r="W4" s="82"/>
      <c r="X4" s="82"/>
      <c r="Y4" s="82"/>
      <c r="Z4" s="82">
        <v>35</v>
      </c>
      <c r="AA4" s="82"/>
      <c r="AB4" s="83">
        <f t="shared" ref="AB4:AB67" si="1">SUM(V4:AA4)</f>
        <v>35</v>
      </c>
      <c r="AC4" s="82"/>
      <c r="AD4" s="82"/>
      <c r="AE4" s="82"/>
      <c r="AF4" s="82"/>
      <c r="AG4" s="82"/>
      <c r="AH4" s="82"/>
      <c r="AI4" s="83">
        <f t="shared" ref="AI4:AI67" si="2">SUM(AC4:AH4)</f>
        <v>0</v>
      </c>
      <c r="AJ4" s="74"/>
      <c r="AK4" s="74">
        <v>35</v>
      </c>
      <c r="AL4" s="74"/>
      <c r="AM4" s="74"/>
      <c r="AN4" s="74"/>
      <c r="AO4" s="74"/>
      <c r="AP4" s="59">
        <f t="shared" ref="AP4:AP67" si="3">SUM(AJ4:AO4)</f>
        <v>35</v>
      </c>
      <c r="AQ4" s="82"/>
      <c r="AR4" s="82">
        <v>35</v>
      </c>
      <c r="AS4" s="82"/>
      <c r="AT4" s="82"/>
      <c r="AU4" s="82"/>
      <c r="AV4" s="82"/>
      <c r="AW4" s="83">
        <f t="shared" ref="AW4:AW67" si="4">SUM(AQ4:AV4)</f>
        <v>35</v>
      </c>
      <c r="AX4" s="82"/>
      <c r="AY4" s="82"/>
      <c r="AZ4" s="82"/>
      <c r="BA4" s="82"/>
      <c r="BB4" s="82"/>
      <c r="BC4" s="82"/>
      <c r="BD4" s="83">
        <f t="shared" ref="BD4:BD67" si="5">SUM(AX4:BC4)</f>
        <v>0</v>
      </c>
    </row>
    <row r="5" spans="1:61" ht="20" customHeight="1" x14ac:dyDescent="0.35">
      <c r="A5" t="s">
        <v>21</v>
      </c>
      <c r="B5" s="174" t="s">
        <v>844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" t="s">
        <v>4</v>
      </c>
      <c r="P5" s="43" t="s">
        <v>19</v>
      </c>
      <c r="Q5" s="43" t="s">
        <v>339</v>
      </c>
      <c r="R5" s="82"/>
      <c r="S5" s="82"/>
      <c r="T5" s="82"/>
      <c r="U5" s="83">
        <f t="shared" si="0"/>
        <v>0</v>
      </c>
      <c r="V5" s="82"/>
      <c r="W5" s="82"/>
      <c r="X5" s="82"/>
      <c r="Y5" s="82"/>
      <c r="Z5" s="82">
        <v>28</v>
      </c>
      <c r="AA5" s="82"/>
      <c r="AB5" s="83">
        <f t="shared" si="1"/>
        <v>28</v>
      </c>
      <c r="AC5" s="82"/>
      <c r="AD5" s="82"/>
      <c r="AE5" s="82">
        <v>3</v>
      </c>
      <c r="AF5" s="82"/>
      <c r="AG5" s="82"/>
      <c r="AH5" s="82"/>
      <c r="AI5" s="83">
        <f t="shared" si="2"/>
        <v>3</v>
      </c>
      <c r="AJ5" s="74"/>
      <c r="AK5" s="74">
        <v>17</v>
      </c>
      <c r="AL5" s="74"/>
      <c r="AM5" s="74"/>
      <c r="AN5" s="74"/>
      <c r="AO5" s="74"/>
      <c r="AP5" s="59">
        <f t="shared" si="3"/>
        <v>17</v>
      </c>
      <c r="AQ5" s="82"/>
      <c r="AR5" s="82">
        <v>3</v>
      </c>
      <c r="AS5" s="82"/>
      <c r="AT5" s="82"/>
      <c r="AU5" s="82"/>
      <c r="AV5" s="82"/>
      <c r="AW5" s="83">
        <f t="shared" si="4"/>
        <v>3</v>
      </c>
      <c r="AX5" s="82"/>
      <c r="AY5" s="82"/>
      <c r="AZ5" s="82"/>
      <c r="BA5" s="82"/>
      <c r="BB5" s="82"/>
      <c r="BC5" s="82"/>
      <c r="BD5" s="83">
        <f t="shared" si="5"/>
        <v>0</v>
      </c>
    </row>
    <row r="6" spans="1:61" ht="20" customHeight="1" x14ac:dyDescent="0.35">
      <c r="A6" t="s">
        <v>22</v>
      </c>
      <c r="B6" s="174" t="s">
        <v>845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" t="s">
        <v>4</v>
      </c>
      <c r="P6" s="43" t="s">
        <v>19</v>
      </c>
      <c r="Q6" s="43" t="s">
        <v>339</v>
      </c>
      <c r="R6" s="82"/>
      <c r="S6" s="82"/>
      <c r="T6" s="82">
        <v>245.5</v>
      </c>
      <c r="U6" s="83">
        <f t="shared" si="0"/>
        <v>245.5</v>
      </c>
      <c r="V6" s="82"/>
      <c r="W6" s="82"/>
      <c r="X6" s="82"/>
      <c r="Y6" s="82"/>
      <c r="Z6" s="82">
        <v>102</v>
      </c>
      <c r="AA6" s="82">
        <v>102</v>
      </c>
      <c r="AB6" s="83">
        <f t="shared" si="1"/>
        <v>204</v>
      </c>
      <c r="AC6" s="82"/>
      <c r="AD6" s="82"/>
      <c r="AE6" s="82">
        <v>189</v>
      </c>
      <c r="AF6" s="82"/>
      <c r="AG6" s="82"/>
      <c r="AH6" s="82"/>
      <c r="AI6" s="83">
        <f t="shared" si="2"/>
        <v>189</v>
      </c>
      <c r="AJ6" s="74"/>
      <c r="AK6" s="74">
        <v>172</v>
      </c>
      <c r="AL6" s="74"/>
      <c r="AM6" s="74"/>
      <c r="AN6" s="74"/>
      <c r="AO6" s="74"/>
      <c r="AP6" s="59">
        <f t="shared" si="3"/>
        <v>172</v>
      </c>
      <c r="AQ6" s="82"/>
      <c r="AR6" s="82">
        <v>126</v>
      </c>
      <c r="AS6" s="82"/>
      <c r="AT6" s="82"/>
      <c r="AU6" s="82"/>
      <c r="AV6" s="82"/>
      <c r="AW6" s="83">
        <f t="shared" si="4"/>
        <v>126</v>
      </c>
      <c r="AX6" s="82"/>
      <c r="AY6" s="82"/>
      <c r="AZ6" s="82"/>
      <c r="BA6" s="82"/>
      <c r="BB6" s="82"/>
      <c r="BC6" s="82"/>
      <c r="BD6" s="83">
        <f t="shared" si="5"/>
        <v>0</v>
      </c>
    </row>
    <row r="7" spans="1:61" ht="20" customHeight="1" x14ac:dyDescent="0.35">
      <c r="A7" t="s">
        <v>23</v>
      </c>
      <c r="B7" s="174" t="s">
        <v>846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" t="s">
        <v>4</v>
      </c>
      <c r="P7" s="43" t="s">
        <v>19</v>
      </c>
      <c r="Q7" s="43" t="s">
        <v>339</v>
      </c>
      <c r="R7" s="82"/>
      <c r="S7" s="82"/>
      <c r="T7" s="82">
        <v>14</v>
      </c>
      <c r="U7" s="83">
        <f t="shared" si="0"/>
        <v>14</v>
      </c>
      <c r="V7" s="82"/>
      <c r="W7" s="82"/>
      <c r="X7" s="82"/>
      <c r="Y7" s="82"/>
      <c r="Z7" s="82"/>
      <c r="AA7" s="82"/>
      <c r="AB7" s="83">
        <f t="shared" si="1"/>
        <v>0</v>
      </c>
      <c r="AC7" s="82"/>
      <c r="AD7" s="82"/>
      <c r="AE7" s="82"/>
      <c r="AF7" s="82"/>
      <c r="AG7" s="82"/>
      <c r="AH7" s="82"/>
      <c r="AI7" s="83">
        <f t="shared" si="2"/>
        <v>0</v>
      </c>
      <c r="AJ7" s="74"/>
      <c r="AK7" s="74"/>
      <c r="AL7" s="74"/>
      <c r="AM7" s="74"/>
      <c r="AN7" s="74"/>
      <c r="AO7" s="74"/>
      <c r="AP7" s="59">
        <f t="shared" si="3"/>
        <v>0</v>
      </c>
      <c r="AQ7" s="82"/>
      <c r="AR7" s="82"/>
      <c r="AS7" s="82"/>
      <c r="AT7" s="82"/>
      <c r="AU7" s="82"/>
      <c r="AV7" s="82"/>
      <c r="AW7" s="83">
        <f t="shared" si="4"/>
        <v>0</v>
      </c>
      <c r="AX7" s="82"/>
      <c r="AY7" s="82"/>
      <c r="AZ7" s="82"/>
      <c r="BA7" s="82"/>
      <c r="BB7" s="82"/>
      <c r="BC7" s="82"/>
      <c r="BD7" s="83">
        <f t="shared" si="5"/>
        <v>0</v>
      </c>
    </row>
    <row r="8" spans="1:61" ht="20" customHeight="1" x14ac:dyDescent="0.35">
      <c r="A8" t="s">
        <v>24</v>
      </c>
      <c r="B8" s="174" t="s">
        <v>487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" t="s">
        <v>4</v>
      </c>
      <c r="P8" s="43" t="s">
        <v>19</v>
      </c>
      <c r="Q8" s="43" t="s">
        <v>339</v>
      </c>
      <c r="R8" s="82"/>
      <c r="S8" s="82"/>
      <c r="T8" s="82"/>
      <c r="U8" s="83">
        <f t="shared" si="0"/>
        <v>0</v>
      </c>
      <c r="V8" s="82"/>
      <c r="W8" s="82"/>
      <c r="X8" s="82"/>
      <c r="Y8" s="82"/>
      <c r="Z8" s="82"/>
      <c r="AA8" s="82"/>
      <c r="AB8" s="83">
        <f t="shared" si="1"/>
        <v>0</v>
      </c>
      <c r="AC8" s="82"/>
      <c r="AD8" s="82"/>
      <c r="AE8" s="82"/>
      <c r="AF8" s="82"/>
      <c r="AG8" s="82"/>
      <c r="AH8" s="82"/>
      <c r="AI8" s="83">
        <f t="shared" si="2"/>
        <v>0</v>
      </c>
      <c r="AJ8" s="74"/>
      <c r="AK8" s="74"/>
      <c r="AL8" s="74"/>
      <c r="AM8" s="74"/>
      <c r="AN8" s="74"/>
      <c r="AO8" s="74"/>
      <c r="AP8" s="59">
        <f t="shared" si="3"/>
        <v>0</v>
      </c>
      <c r="AQ8" s="82"/>
      <c r="AR8" s="82"/>
      <c r="AS8" s="82"/>
      <c r="AT8" s="82"/>
      <c r="AU8" s="82"/>
      <c r="AV8" s="82"/>
      <c r="AW8" s="83">
        <f t="shared" si="4"/>
        <v>0</v>
      </c>
      <c r="AX8" s="82"/>
      <c r="AY8" s="82"/>
      <c r="AZ8" s="82"/>
      <c r="BA8" s="82"/>
      <c r="BB8" s="82"/>
      <c r="BC8" s="82"/>
      <c r="BD8" s="83">
        <f t="shared" si="5"/>
        <v>0</v>
      </c>
    </row>
    <row r="9" spans="1:61" ht="20" customHeight="1" x14ac:dyDescent="0.35">
      <c r="A9" t="s">
        <v>25</v>
      </c>
      <c r="B9" s="174" t="s">
        <v>488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" t="s">
        <v>4</v>
      </c>
      <c r="P9" s="43" t="s">
        <v>19</v>
      </c>
      <c r="Q9" s="43" t="s">
        <v>339</v>
      </c>
      <c r="R9" s="82"/>
      <c r="S9" s="82"/>
      <c r="T9" s="82"/>
      <c r="U9" s="83">
        <f t="shared" si="0"/>
        <v>0</v>
      </c>
      <c r="V9" s="82"/>
      <c r="W9" s="82"/>
      <c r="X9" s="82"/>
      <c r="Y9" s="82"/>
      <c r="Z9" s="82"/>
      <c r="AA9" s="82"/>
      <c r="AB9" s="83">
        <f t="shared" si="1"/>
        <v>0</v>
      </c>
      <c r="AC9" s="82"/>
      <c r="AD9" s="82"/>
      <c r="AE9" s="82"/>
      <c r="AF9" s="82"/>
      <c r="AG9" s="82"/>
      <c r="AH9" s="82"/>
      <c r="AI9" s="83">
        <f t="shared" si="2"/>
        <v>0</v>
      </c>
      <c r="AJ9" s="74"/>
      <c r="AK9" s="74"/>
      <c r="AL9" s="74"/>
      <c r="AM9" s="74">
        <v>192.52</v>
      </c>
      <c r="AN9" s="74"/>
      <c r="AO9" s="74"/>
      <c r="AP9" s="59">
        <f t="shared" si="3"/>
        <v>192.52</v>
      </c>
      <c r="AQ9" s="82"/>
      <c r="AR9" s="82"/>
      <c r="AS9" s="82"/>
      <c r="AT9" s="82"/>
      <c r="AU9" s="82"/>
      <c r="AV9" s="82"/>
      <c r="AW9" s="83">
        <f t="shared" si="4"/>
        <v>0</v>
      </c>
      <c r="AX9" s="82"/>
      <c r="AY9" s="82"/>
      <c r="AZ9" s="82"/>
      <c r="BA9" s="82"/>
      <c r="BB9" s="82"/>
      <c r="BC9" s="82"/>
      <c r="BD9" s="83">
        <f t="shared" si="5"/>
        <v>0</v>
      </c>
    </row>
    <row r="10" spans="1:61" ht="20" customHeight="1" x14ac:dyDescent="0.35">
      <c r="A10" t="s">
        <v>26</v>
      </c>
      <c r="B10" s="174" t="s">
        <v>740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" t="s">
        <v>27</v>
      </c>
      <c r="P10" s="43" t="s">
        <v>19</v>
      </c>
      <c r="Q10" s="43" t="s">
        <v>340</v>
      </c>
      <c r="R10" s="82"/>
      <c r="S10" s="82">
        <v>753.8</v>
      </c>
      <c r="T10" s="82"/>
      <c r="U10" s="83">
        <f t="shared" si="0"/>
        <v>753.8</v>
      </c>
      <c r="V10" s="82"/>
      <c r="W10" s="82"/>
      <c r="X10" s="82">
        <v>264</v>
      </c>
      <c r="Y10" s="82"/>
      <c r="Z10" s="82"/>
      <c r="AA10" s="82">
        <v>704.5</v>
      </c>
      <c r="AB10" s="83">
        <f t="shared" si="1"/>
        <v>968.5</v>
      </c>
      <c r="AC10" s="82"/>
      <c r="AD10" s="82"/>
      <c r="AE10" s="82"/>
      <c r="AF10" s="82"/>
      <c r="AG10" s="82"/>
      <c r="AH10" s="82">
        <v>391.8</v>
      </c>
      <c r="AI10" s="83">
        <f t="shared" si="2"/>
        <v>391.8</v>
      </c>
      <c r="AJ10" s="74"/>
      <c r="AK10" s="74"/>
      <c r="AL10" s="74"/>
      <c r="AM10" s="74">
        <v>487</v>
      </c>
      <c r="AN10" s="74"/>
      <c r="AO10" s="74">
        <v>471</v>
      </c>
      <c r="AP10" s="59">
        <f t="shared" si="3"/>
        <v>958</v>
      </c>
      <c r="AQ10" s="82"/>
      <c r="AR10" s="82"/>
      <c r="AS10" s="82">
        <v>362.8</v>
      </c>
      <c r="AT10" s="82"/>
      <c r="AU10" s="82"/>
      <c r="AV10" s="82">
        <v>309</v>
      </c>
      <c r="AW10" s="83">
        <f t="shared" si="4"/>
        <v>671.8</v>
      </c>
      <c r="AX10" s="82"/>
      <c r="AY10" s="82"/>
      <c r="AZ10" s="82"/>
      <c r="BA10" s="82"/>
      <c r="BB10" s="82"/>
      <c r="BC10" s="82"/>
      <c r="BD10" s="83">
        <f t="shared" si="5"/>
        <v>0</v>
      </c>
    </row>
    <row r="11" spans="1:61" ht="20" customHeight="1" x14ac:dyDescent="0.35">
      <c r="A11" t="s">
        <v>28</v>
      </c>
      <c r="B11" s="169" t="s">
        <v>948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4" t="s">
        <v>5</v>
      </c>
      <c r="P11" s="43" t="s">
        <v>19</v>
      </c>
      <c r="Q11" s="43" t="s">
        <v>339</v>
      </c>
      <c r="R11" s="82"/>
      <c r="S11" s="82">
        <v>216</v>
      </c>
      <c r="T11" s="82"/>
      <c r="U11" s="83">
        <f t="shared" si="0"/>
        <v>216</v>
      </c>
      <c r="V11" s="82"/>
      <c r="W11" s="82"/>
      <c r="X11" s="82"/>
      <c r="Y11" s="82"/>
      <c r="Z11" s="82"/>
      <c r="AA11" s="82"/>
      <c r="AB11" s="83">
        <f t="shared" si="1"/>
        <v>0</v>
      </c>
      <c r="AC11" s="82"/>
      <c r="AD11" s="82"/>
      <c r="AE11" s="82"/>
      <c r="AF11" s="82"/>
      <c r="AG11" s="82"/>
      <c r="AH11" s="82">
        <v>126.5</v>
      </c>
      <c r="AI11" s="83">
        <f t="shared" si="2"/>
        <v>126.5</v>
      </c>
      <c r="AJ11" s="74"/>
      <c r="AK11" s="74"/>
      <c r="AL11" s="74"/>
      <c r="AM11" s="74"/>
      <c r="AN11" s="74">
        <v>75</v>
      </c>
      <c r="AO11" s="74"/>
      <c r="AP11" s="59">
        <f t="shared" si="3"/>
        <v>75</v>
      </c>
      <c r="AQ11" s="82"/>
      <c r="AR11" s="82"/>
      <c r="AS11" s="82"/>
      <c r="AT11" s="82"/>
      <c r="AU11" s="82">
        <v>61.5</v>
      </c>
      <c r="AV11" s="82"/>
      <c r="AW11" s="83">
        <f t="shared" si="4"/>
        <v>61.5</v>
      </c>
      <c r="AX11" s="82"/>
      <c r="AY11" s="82"/>
      <c r="AZ11" s="82"/>
      <c r="BA11" s="82"/>
      <c r="BB11" s="82"/>
      <c r="BC11" s="82"/>
      <c r="BD11" s="83">
        <f t="shared" si="5"/>
        <v>0</v>
      </c>
    </row>
    <row r="12" spans="1:61" ht="20" customHeight="1" x14ac:dyDescent="0.35">
      <c r="A12" t="s">
        <v>29</v>
      </c>
      <c r="B12" s="174" t="s">
        <v>949</v>
      </c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4" t="s">
        <v>5</v>
      </c>
      <c r="P12" s="43" t="s">
        <v>19</v>
      </c>
      <c r="Q12" s="43" t="s">
        <v>339</v>
      </c>
      <c r="R12" s="82"/>
      <c r="S12" s="82"/>
      <c r="T12" s="82"/>
      <c r="U12" s="83">
        <f t="shared" si="0"/>
        <v>0</v>
      </c>
      <c r="V12" s="82">
        <v>282.5</v>
      </c>
      <c r="W12" s="82"/>
      <c r="X12" s="82"/>
      <c r="Y12" s="82"/>
      <c r="Z12" s="82"/>
      <c r="AA12" s="82"/>
      <c r="AB12" s="83">
        <f t="shared" si="1"/>
        <v>282.5</v>
      </c>
      <c r="AC12" s="82">
        <v>179</v>
      </c>
      <c r="AD12" s="82"/>
      <c r="AE12" s="82"/>
      <c r="AF12" s="82"/>
      <c r="AG12" s="82"/>
      <c r="AH12" s="82"/>
      <c r="AI12" s="83">
        <f t="shared" si="2"/>
        <v>179</v>
      </c>
      <c r="AJ12" s="74">
        <v>262</v>
      </c>
      <c r="AK12" s="74"/>
      <c r="AL12" s="74"/>
      <c r="AM12" s="74"/>
      <c r="AN12" s="74"/>
      <c r="AO12" s="74"/>
      <c r="AP12" s="59">
        <f t="shared" si="3"/>
        <v>262</v>
      </c>
      <c r="AQ12" s="82">
        <v>228</v>
      </c>
      <c r="AR12" s="82"/>
      <c r="AS12" s="82"/>
      <c r="AT12" s="82"/>
      <c r="AU12" s="82"/>
      <c r="AV12" s="82"/>
      <c r="AW12" s="83">
        <f t="shared" si="4"/>
        <v>228</v>
      </c>
      <c r="AX12" s="82">
        <v>346</v>
      </c>
      <c r="AY12" s="82"/>
      <c r="AZ12" s="82"/>
      <c r="BA12" s="82"/>
      <c r="BB12" s="82"/>
      <c r="BC12" s="82"/>
      <c r="BD12" s="83">
        <f t="shared" si="5"/>
        <v>346</v>
      </c>
    </row>
    <row r="13" spans="1:61" ht="20" customHeight="1" x14ac:dyDescent="0.35">
      <c r="A13" t="s">
        <v>30</v>
      </c>
      <c r="B13" s="174" t="s">
        <v>950</v>
      </c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4" t="s">
        <v>5</v>
      </c>
      <c r="P13" s="43" t="s">
        <v>19</v>
      </c>
      <c r="Q13" s="43" t="s">
        <v>339</v>
      </c>
      <c r="R13" s="82"/>
      <c r="S13" s="82"/>
      <c r="T13" s="82"/>
      <c r="U13" s="83">
        <f t="shared" si="0"/>
        <v>0</v>
      </c>
      <c r="V13" s="82"/>
      <c r="W13" s="82"/>
      <c r="X13" s="82"/>
      <c r="Y13" s="82"/>
      <c r="Z13" s="82"/>
      <c r="AA13" s="82"/>
      <c r="AB13" s="83">
        <f t="shared" si="1"/>
        <v>0</v>
      </c>
      <c r="AC13" s="82"/>
      <c r="AD13" s="82"/>
      <c r="AE13" s="82"/>
      <c r="AF13" s="82"/>
      <c r="AG13" s="82"/>
      <c r="AH13" s="82"/>
      <c r="AI13" s="83">
        <f t="shared" si="2"/>
        <v>0</v>
      </c>
      <c r="AJ13" s="74"/>
      <c r="AK13" s="74"/>
      <c r="AL13" s="74"/>
      <c r="AM13" s="74"/>
      <c r="AN13" s="74"/>
      <c r="AO13" s="74"/>
      <c r="AP13" s="59">
        <f t="shared" si="3"/>
        <v>0</v>
      </c>
      <c r="AQ13" s="82"/>
      <c r="AR13" s="82"/>
      <c r="AS13" s="82"/>
      <c r="AT13" s="82"/>
      <c r="AU13" s="82"/>
      <c r="AV13" s="82"/>
      <c r="AW13" s="83">
        <f t="shared" si="4"/>
        <v>0</v>
      </c>
      <c r="AX13" s="82"/>
      <c r="AY13" s="82"/>
      <c r="AZ13" s="82"/>
      <c r="BA13" s="82"/>
      <c r="BB13" s="82"/>
      <c r="BC13" s="82"/>
      <c r="BD13" s="83">
        <f t="shared" si="5"/>
        <v>0</v>
      </c>
    </row>
    <row r="14" spans="1:61" ht="20" customHeight="1" x14ac:dyDescent="0.35">
      <c r="A14" t="s">
        <v>31</v>
      </c>
      <c r="B14" s="179" t="s">
        <v>32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89" t="s">
        <v>33</v>
      </c>
      <c r="P14" s="43" t="s">
        <v>19</v>
      </c>
      <c r="Q14" s="43" t="s">
        <v>339</v>
      </c>
      <c r="R14" s="82"/>
      <c r="S14" s="82"/>
      <c r="T14" s="82"/>
      <c r="U14" s="83">
        <f t="shared" si="0"/>
        <v>0</v>
      </c>
      <c r="V14" s="82"/>
      <c r="W14" s="82"/>
      <c r="X14" s="82"/>
      <c r="Y14" s="82"/>
      <c r="Z14" s="82"/>
      <c r="AA14" s="82"/>
      <c r="AB14" s="83">
        <f t="shared" si="1"/>
        <v>0</v>
      </c>
      <c r="AC14" s="82"/>
      <c r="AD14" s="82"/>
      <c r="AE14" s="82"/>
      <c r="AF14" s="82"/>
      <c r="AG14" s="82"/>
      <c r="AH14" s="82"/>
      <c r="AI14" s="83">
        <f t="shared" si="2"/>
        <v>0</v>
      </c>
      <c r="AJ14" s="74"/>
      <c r="AK14" s="74"/>
      <c r="AL14" s="74"/>
      <c r="AM14" s="74"/>
      <c r="AN14" s="74"/>
      <c r="AO14" s="74"/>
      <c r="AP14" s="59">
        <f t="shared" si="3"/>
        <v>0</v>
      </c>
      <c r="AQ14" s="82"/>
      <c r="AR14" s="82"/>
      <c r="AS14" s="82"/>
      <c r="AT14" s="82"/>
      <c r="AU14" s="82"/>
      <c r="AV14" s="82"/>
      <c r="AW14" s="83">
        <f t="shared" si="4"/>
        <v>0</v>
      </c>
      <c r="AX14" s="82"/>
      <c r="AY14" s="82"/>
      <c r="AZ14" s="82"/>
      <c r="BA14" s="82"/>
      <c r="BB14" s="82"/>
      <c r="BC14" s="82"/>
      <c r="BD14" s="83">
        <f t="shared" si="5"/>
        <v>0</v>
      </c>
    </row>
    <row r="15" spans="1:61" ht="20" customHeight="1" x14ac:dyDescent="0.35">
      <c r="A15" t="s">
        <v>724</v>
      </c>
      <c r="B15" s="174" t="s">
        <v>847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4" t="s">
        <v>5</v>
      </c>
      <c r="P15" s="43" t="s">
        <v>19</v>
      </c>
      <c r="Q15" s="43" t="s">
        <v>339</v>
      </c>
      <c r="R15" s="82"/>
      <c r="S15" s="82">
        <v>112.2</v>
      </c>
      <c r="T15" s="82"/>
      <c r="U15" s="83">
        <f t="shared" si="0"/>
        <v>112.2</v>
      </c>
      <c r="V15" s="82"/>
      <c r="W15" s="82">
        <v>112</v>
      </c>
      <c r="X15" s="82"/>
      <c r="Y15" s="82"/>
      <c r="Z15" s="82"/>
      <c r="AA15" s="82"/>
      <c r="AB15" s="83">
        <f t="shared" si="1"/>
        <v>112</v>
      </c>
      <c r="AC15" s="82"/>
      <c r="AD15" s="82">
        <v>208.5</v>
      </c>
      <c r="AE15" s="82"/>
      <c r="AF15" s="82"/>
      <c r="AG15" s="82"/>
      <c r="AH15" s="82"/>
      <c r="AI15" s="83">
        <f t="shared" si="2"/>
        <v>208.5</v>
      </c>
      <c r="AJ15" s="74"/>
      <c r="AK15" s="74">
        <v>204</v>
      </c>
      <c r="AL15" s="74"/>
      <c r="AM15" s="74"/>
      <c r="AN15" s="74"/>
      <c r="AO15" s="74"/>
      <c r="AP15" s="59">
        <f t="shared" si="3"/>
        <v>204</v>
      </c>
      <c r="AQ15" s="82"/>
      <c r="AR15" s="82">
        <v>149.69999999999999</v>
      </c>
      <c r="AS15" s="82"/>
      <c r="AT15" s="82"/>
      <c r="AU15" s="82"/>
      <c r="AV15" s="82"/>
      <c r="AW15" s="83">
        <f t="shared" si="4"/>
        <v>149.69999999999999</v>
      </c>
      <c r="AX15" s="82"/>
      <c r="AY15" s="82">
        <v>202.9</v>
      </c>
      <c r="AZ15" s="82"/>
      <c r="BA15" s="82"/>
      <c r="BB15" s="82"/>
      <c r="BC15" s="82"/>
      <c r="BD15" s="83">
        <f t="shared" si="5"/>
        <v>202.9</v>
      </c>
    </row>
    <row r="16" spans="1:61" ht="20" customHeight="1" x14ac:dyDescent="0.35">
      <c r="A16" t="s">
        <v>35</v>
      </c>
      <c r="B16" s="179" t="s">
        <v>36</v>
      </c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89" t="s">
        <v>33</v>
      </c>
      <c r="P16" s="43" t="s">
        <v>19</v>
      </c>
      <c r="Q16" s="43" t="s">
        <v>339</v>
      </c>
      <c r="R16" s="82"/>
      <c r="S16" s="82"/>
      <c r="T16" s="82"/>
      <c r="U16" s="83">
        <f t="shared" si="0"/>
        <v>0</v>
      </c>
      <c r="V16" s="82"/>
      <c r="W16" s="82"/>
      <c r="X16" s="82"/>
      <c r="Y16" s="82"/>
      <c r="Z16" s="82"/>
      <c r="AA16" s="82"/>
      <c r="AB16" s="83">
        <f t="shared" si="1"/>
        <v>0</v>
      </c>
      <c r="AC16" s="82"/>
      <c r="AD16" s="82"/>
      <c r="AE16" s="82"/>
      <c r="AF16" s="82"/>
      <c r="AG16" s="82"/>
      <c r="AH16" s="82"/>
      <c r="AI16" s="83">
        <f t="shared" si="2"/>
        <v>0</v>
      </c>
      <c r="AJ16" s="74"/>
      <c r="AK16" s="74"/>
      <c r="AL16" s="74"/>
      <c r="AM16" s="74"/>
      <c r="AN16" s="74"/>
      <c r="AO16" s="74"/>
      <c r="AP16" s="59">
        <f t="shared" si="3"/>
        <v>0</v>
      </c>
      <c r="AQ16" s="82"/>
      <c r="AR16" s="82"/>
      <c r="AS16" s="82"/>
      <c r="AT16" s="82"/>
      <c r="AU16" s="82"/>
      <c r="AV16" s="82"/>
      <c r="AW16" s="83">
        <f t="shared" si="4"/>
        <v>0</v>
      </c>
      <c r="AX16" s="82"/>
      <c r="AY16" s="82"/>
      <c r="AZ16" s="82"/>
      <c r="BA16" s="82"/>
      <c r="BB16" s="82"/>
      <c r="BC16" s="82"/>
      <c r="BD16" s="83">
        <f t="shared" si="5"/>
        <v>0</v>
      </c>
    </row>
    <row r="17" spans="1:56" ht="20" customHeight="1" x14ac:dyDescent="0.35">
      <c r="A17" t="s">
        <v>37</v>
      </c>
      <c r="B17" s="174" t="s">
        <v>489</v>
      </c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" t="s">
        <v>4</v>
      </c>
      <c r="P17" s="43" t="s">
        <v>19</v>
      </c>
      <c r="Q17" s="43" t="s">
        <v>339</v>
      </c>
      <c r="R17" s="82"/>
      <c r="S17" s="82"/>
      <c r="T17" s="82">
        <v>137</v>
      </c>
      <c r="U17" s="83">
        <f t="shared" si="0"/>
        <v>137</v>
      </c>
      <c r="V17" s="82"/>
      <c r="W17" s="82"/>
      <c r="X17" s="82"/>
      <c r="Y17" s="82"/>
      <c r="Z17" s="82"/>
      <c r="AA17" s="82"/>
      <c r="AB17" s="83">
        <f t="shared" si="1"/>
        <v>0</v>
      </c>
      <c r="AC17" s="82"/>
      <c r="AD17" s="82"/>
      <c r="AE17" s="82"/>
      <c r="AF17" s="82"/>
      <c r="AG17" s="82"/>
      <c r="AH17" s="82">
        <v>89</v>
      </c>
      <c r="AI17" s="83">
        <f t="shared" si="2"/>
        <v>89</v>
      </c>
      <c r="AJ17" s="74"/>
      <c r="AK17" s="74"/>
      <c r="AL17" s="74"/>
      <c r="AM17" s="74"/>
      <c r="AN17" s="74"/>
      <c r="AO17" s="74"/>
      <c r="AP17" s="59">
        <f t="shared" si="3"/>
        <v>0</v>
      </c>
      <c r="AQ17" s="82"/>
      <c r="AR17" s="82"/>
      <c r="AS17" s="82"/>
      <c r="AT17" s="82"/>
      <c r="AU17" s="82"/>
      <c r="AV17" s="82"/>
      <c r="AW17" s="83">
        <f t="shared" si="4"/>
        <v>0</v>
      </c>
      <c r="AX17" s="82">
        <v>137</v>
      </c>
      <c r="AY17" s="82"/>
      <c r="AZ17" s="82"/>
      <c r="BA17" s="82"/>
      <c r="BB17" s="82"/>
      <c r="BC17" s="82"/>
      <c r="BD17" s="83">
        <f t="shared" si="5"/>
        <v>137</v>
      </c>
    </row>
    <row r="18" spans="1:56" ht="20" customHeight="1" x14ac:dyDescent="0.35">
      <c r="A18" t="s">
        <v>38</v>
      </c>
      <c r="B18" s="174" t="s">
        <v>490</v>
      </c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" t="s">
        <v>4</v>
      </c>
      <c r="P18" s="43" t="s">
        <v>19</v>
      </c>
      <c r="Q18" s="43" t="s">
        <v>339</v>
      </c>
      <c r="R18" s="82"/>
      <c r="S18" s="82"/>
      <c r="T18" s="82">
        <v>21</v>
      </c>
      <c r="U18" s="83">
        <f t="shared" si="0"/>
        <v>21</v>
      </c>
      <c r="V18" s="82"/>
      <c r="W18" s="82"/>
      <c r="X18" s="82"/>
      <c r="Y18" s="82"/>
      <c r="Z18" s="82"/>
      <c r="AA18" s="82"/>
      <c r="AB18" s="83">
        <f t="shared" si="1"/>
        <v>0</v>
      </c>
      <c r="AC18" s="82"/>
      <c r="AD18" s="82"/>
      <c r="AE18" s="82"/>
      <c r="AF18" s="82"/>
      <c r="AG18" s="82"/>
      <c r="AH18" s="82"/>
      <c r="AI18" s="83">
        <f t="shared" si="2"/>
        <v>0</v>
      </c>
      <c r="AJ18" s="74"/>
      <c r="AK18" s="74"/>
      <c r="AL18" s="74"/>
      <c r="AM18" s="74"/>
      <c r="AN18" s="74"/>
      <c r="AO18" s="74"/>
      <c r="AP18" s="59">
        <f t="shared" si="3"/>
        <v>0</v>
      </c>
      <c r="AQ18" s="82"/>
      <c r="AR18" s="82"/>
      <c r="AS18" s="82"/>
      <c r="AT18" s="82"/>
      <c r="AU18" s="82"/>
      <c r="AV18" s="82"/>
      <c r="AW18" s="83">
        <f t="shared" si="4"/>
        <v>0</v>
      </c>
      <c r="AX18" s="82">
        <v>21</v>
      </c>
      <c r="AY18" s="82"/>
      <c r="AZ18" s="82"/>
      <c r="BA18" s="82"/>
      <c r="BB18" s="82"/>
      <c r="BC18" s="82"/>
      <c r="BD18" s="83">
        <f t="shared" si="5"/>
        <v>21</v>
      </c>
    </row>
    <row r="19" spans="1:56" ht="20" customHeight="1" x14ac:dyDescent="0.35">
      <c r="A19" t="s">
        <v>39</v>
      </c>
      <c r="B19" s="174" t="s">
        <v>951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" t="s">
        <v>4</v>
      </c>
      <c r="P19" s="43" t="s">
        <v>19</v>
      </c>
      <c r="Q19" s="43" t="s">
        <v>339</v>
      </c>
      <c r="R19" s="82"/>
      <c r="S19" s="82"/>
      <c r="T19" s="82">
        <v>386</v>
      </c>
      <c r="U19" s="83">
        <f t="shared" si="0"/>
        <v>386</v>
      </c>
      <c r="V19" s="82">
        <v>72</v>
      </c>
      <c r="W19" s="82"/>
      <c r="X19" s="82"/>
      <c r="Y19" s="82"/>
      <c r="Z19" s="82"/>
      <c r="AA19" s="82"/>
      <c r="AB19" s="83">
        <f t="shared" si="1"/>
        <v>72</v>
      </c>
      <c r="AC19" s="82"/>
      <c r="AD19" s="82"/>
      <c r="AE19" s="82"/>
      <c r="AF19" s="82"/>
      <c r="AG19" s="82"/>
      <c r="AH19" s="82">
        <v>193.5</v>
      </c>
      <c r="AI19" s="83">
        <f t="shared" si="2"/>
        <v>193.5</v>
      </c>
      <c r="AJ19" s="74"/>
      <c r="AK19" s="74"/>
      <c r="AL19" s="74"/>
      <c r="AM19" s="74"/>
      <c r="AN19" s="74"/>
      <c r="AO19" s="74"/>
      <c r="AP19" s="59">
        <f t="shared" si="3"/>
        <v>0</v>
      </c>
      <c r="AQ19" s="82"/>
      <c r="AR19" s="82"/>
      <c r="AS19" s="82"/>
      <c r="AT19" s="82"/>
      <c r="AU19" s="82"/>
      <c r="AV19" s="82"/>
      <c r="AW19" s="83">
        <f t="shared" si="4"/>
        <v>0</v>
      </c>
      <c r="AX19" s="82">
        <v>268</v>
      </c>
      <c r="AY19" s="82"/>
      <c r="AZ19" s="82"/>
      <c r="BA19" s="82"/>
      <c r="BB19" s="82"/>
      <c r="BC19" s="82"/>
      <c r="BD19" s="83">
        <f t="shared" si="5"/>
        <v>268</v>
      </c>
    </row>
    <row r="20" spans="1:56" ht="20" customHeight="1" x14ac:dyDescent="0.35">
      <c r="A20" t="s">
        <v>40</v>
      </c>
      <c r="B20" s="174" t="s">
        <v>952</v>
      </c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4"/>
      <c r="P20" s="43"/>
      <c r="Q20" s="43" t="s">
        <v>339</v>
      </c>
      <c r="R20" s="82"/>
      <c r="S20" s="82">
        <v>161</v>
      </c>
      <c r="T20" s="82"/>
      <c r="U20" s="83">
        <f t="shared" si="0"/>
        <v>161</v>
      </c>
      <c r="V20" s="82"/>
      <c r="W20" s="82">
        <v>116</v>
      </c>
      <c r="X20" s="82"/>
      <c r="Y20" s="82">
        <v>81.5</v>
      </c>
      <c r="Z20" s="82"/>
      <c r="AA20" s="82"/>
      <c r="AB20" s="83">
        <f t="shared" si="1"/>
        <v>197.5</v>
      </c>
      <c r="AC20" s="82"/>
      <c r="AD20" s="82">
        <v>69</v>
      </c>
      <c r="AE20" s="82"/>
      <c r="AF20" s="82"/>
      <c r="AG20" s="82">
        <v>101.5</v>
      </c>
      <c r="AH20" s="82"/>
      <c r="AI20" s="83">
        <f t="shared" si="2"/>
        <v>170.5</v>
      </c>
      <c r="AJ20" s="74"/>
      <c r="AK20" s="74"/>
      <c r="AL20" s="74"/>
      <c r="AM20" s="74"/>
      <c r="AN20" s="74">
        <v>114</v>
      </c>
      <c r="AO20" s="74"/>
      <c r="AP20" s="59">
        <f t="shared" si="3"/>
        <v>114</v>
      </c>
      <c r="AQ20" s="82"/>
      <c r="AR20" s="82">
        <v>48</v>
      </c>
      <c r="AS20" s="82"/>
      <c r="AT20" s="82"/>
      <c r="AU20" s="82"/>
      <c r="AV20" s="82"/>
      <c r="AW20" s="83">
        <f t="shared" si="4"/>
        <v>48</v>
      </c>
      <c r="AX20" s="82"/>
      <c r="AY20" s="82">
        <v>182</v>
      </c>
      <c r="AZ20" s="82"/>
      <c r="BA20" s="82"/>
      <c r="BB20" s="82"/>
      <c r="BC20" s="82"/>
      <c r="BD20" s="83">
        <f t="shared" si="5"/>
        <v>182</v>
      </c>
    </row>
    <row r="21" spans="1:56" ht="20" customHeight="1" x14ac:dyDescent="0.35">
      <c r="A21" t="s">
        <v>41</v>
      </c>
      <c r="B21" s="174" t="s">
        <v>953</v>
      </c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4"/>
      <c r="P21" s="43"/>
      <c r="Q21" s="43" t="s">
        <v>339</v>
      </c>
      <c r="R21" s="82"/>
      <c r="S21" s="82"/>
      <c r="T21" s="82"/>
      <c r="U21" s="83">
        <f t="shared" si="0"/>
        <v>0</v>
      </c>
      <c r="V21" s="82"/>
      <c r="W21" s="82"/>
      <c r="X21" s="82"/>
      <c r="Y21" s="82"/>
      <c r="Z21" s="82"/>
      <c r="AA21" s="82"/>
      <c r="AB21" s="83">
        <f t="shared" si="1"/>
        <v>0</v>
      </c>
      <c r="AC21" s="82"/>
      <c r="AD21" s="82"/>
      <c r="AE21" s="82"/>
      <c r="AF21" s="82"/>
      <c r="AG21" s="82"/>
      <c r="AH21" s="82"/>
      <c r="AI21" s="83">
        <f t="shared" si="2"/>
        <v>0</v>
      </c>
      <c r="AJ21" s="74"/>
      <c r="AK21" s="74"/>
      <c r="AL21" s="74"/>
      <c r="AM21" s="74"/>
      <c r="AN21" s="74"/>
      <c r="AO21" s="74"/>
      <c r="AP21" s="59">
        <f t="shared" si="3"/>
        <v>0</v>
      </c>
      <c r="AQ21" s="82"/>
      <c r="AR21" s="82"/>
      <c r="AS21" s="82"/>
      <c r="AT21" s="82"/>
      <c r="AU21" s="82"/>
      <c r="AV21" s="82"/>
      <c r="AW21" s="83">
        <f t="shared" si="4"/>
        <v>0</v>
      </c>
      <c r="AX21" s="82"/>
      <c r="AY21" s="82"/>
      <c r="AZ21" s="82"/>
      <c r="BA21" s="82"/>
      <c r="BB21" s="82"/>
      <c r="BC21" s="82"/>
      <c r="BD21" s="83">
        <f t="shared" si="5"/>
        <v>0</v>
      </c>
    </row>
    <row r="22" spans="1:56" ht="20" customHeight="1" x14ac:dyDescent="0.35">
      <c r="A22" t="s">
        <v>42</v>
      </c>
      <c r="B22" s="179" t="s">
        <v>43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90" t="s">
        <v>33</v>
      </c>
      <c r="P22" s="43" t="s">
        <v>19</v>
      </c>
      <c r="Q22" s="43" t="s">
        <v>339</v>
      </c>
      <c r="R22" s="82"/>
      <c r="S22" s="82"/>
      <c r="T22" s="82"/>
      <c r="U22" s="83">
        <f t="shared" si="0"/>
        <v>0</v>
      </c>
      <c r="V22" s="82"/>
      <c r="W22" s="82">
        <v>12</v>
      </c>
      <c r="X22" s="82"/>
      <c r="Y22" s="82"/>
      <c r="Z22" s="82"/>
      <c r="AA22" s="82"/>
      <c r="AB22" s="83">
        <f t="shared" si="1"/>
        <v>12</v>
      </c>
      <c r="AC22" s="82"/>
      <c r="AD22" s="82"/>
      <c r="AE22" s="82"/>
      <c r="AF22" s="82"/>
      <c r="AG22" s="82"/>
      <c r="AH22" s="82"/>
      <c r="AI22" s="83">
        <f t="shared" si="2"/>
        <v>0</v>
      </c>
      <c r="AJ22" s="74"/>
      <c r="AK22" s="74"/>
      <c r="AL22" s="74"/>
      <c r="AM22" s="74"/>
      <c r="AN22" s="74"/>
      <c r="AO22" s="74"/>
      <c r="AP22" s="59">
        <f t="shared" si="3"/>
        <v>0</v>
      </c>
      <c r="AQ22" s="82"/>
      <c r="AR22" s="82"/>
      <c r="AS22" s="82"/>
      <c r="AT22" s="82"/>
      <c r="AU22" s="82"/>
      <c r="AV22" s="82"/>
      <c r="AW22" s="83">
        <f t="shared" si="4"/>
        <v>0</v>
      </c>
      <c r="AX22" s="82"/>
      <c r="AY22" s="82"/>
      <c r="AZ22" s="82"/>
      <c r="BA22" s="82"/>
      <c r="BB22" s="82"/>
      <c r="BC22" s="82"/>
      <c r="BD22" s="83">
        <f t="shared" si="5"/>
        <v>0</v>
      </c>
    </row>
    <row r="23" spans="1:56" ht="20" customHeight="1" x14ac:dyDescent="0.35">
      <c r="A23" t="s">
        <v>44</v>
      </c>
      <c r="B23" s="174" t="s">
        <v>741</v>
      </c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" t="s">
        <v>45</v>
      </c>
      <c r="P23" s="43" t="s">
        <v>19</v>
      </c>
      <c r="Q23" s="43" t="s">
        <v>339</v>
      </c>
      <c r="R23" s="82"/>
      <c r="S23" s="82"/>
      <c r="T23" s="82"/>
      <c r="U23" s="83">
        <f t="shared" si="0"/>
        <v>0</v>
      </c>
      <c r="V23" s="82"/>
      <c r="W23" s="82"/>
      <c r="X23" s="82">
        <v>298</v>
      </c>
      <c r="Y23" s="82"/>
      <c r="Z23" s="82"/>
      <c r="AA23" s="82"/>
      <c r="AB23" s="83">
        <f t="shared" si="1"/>
        <v>298</v>
      </c>
      <c r="AC23" s="82"/>
      <c r="AD23" s="82"/>
      <c r="AE23" s="82">
        <v>344</v>
      </c>
      <c r="AF23" s="82"/>
      <c r="AG23" s="82"/>
      <c r="AH23" s="82"/>
      <c r="AI23" s="83">
        <f t="shared" si="2"/>
        <v>344</v>
      </c>
      <c r="AJ23" s="74"/>
      <c r="AK23" s="74"/>
      <c r="AL23" s="74">
        <v>338</v>
      </c>
      <c r="AM23" s="74"/>
      <c r="AN23" s="74"/>
      <c r="AO23" s="74"/>
      <c r="AP23" s="59">
        <f t="shared" si="3"/>
        <v>338</v>
      </c>
      <c r="AQ23" s="82"/>
      <c r="AR23" s="82"/>
      <c r="AS23" s="82">
        <v>258</v>
      </c>
      <c r="AT23" s="82"/>
      <c r="AU23" s="82"/>
      <c r="AV23" s="82"/>
      <c r="AW23" s="83">
        <f t="shared" si="4"/>
        <v>258</v>
      </c>
      <c r="AX23" s="82"/>
      <c r="AY23" s="82"/>
      <c r="AZ23" s="82"/>
      <c r="BA23" s="82"/>
      <c r="BB23" s="82"/>
      <c r="BC23" s="82"/>
      <c r="BD23" s="83">
        <f t="shared" si="5"/>
        <v>0</v>
      </c>
    </row>
    <row r="24" spans="1:56" ht="20" customHeight="1" x14ac:dyDescent="0.35">
      <c r="A24" t="s">
        <v>46</v>
      </c>
      <c r="B24" s="174" t="s">
        <v>954</v>
      </c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"/>
      <c r="P24" s="43" t="s">
        <v>19</v>
      </c>
      <c r="Q24" s="43" t="s">
        <v>341</v>
      </c>
      <c r="R24" s="82"/>
      <c r="S24" s="82"/>
      <c r="T24" s="82"/>
      <c r="U24" s="83">
        <f t="shared" si="0"/>
        <v>0</v>
      </c>
      <c r="V24" s="82"/>
      <c r="W24" s="82"/>
      <c r="X24" s="82"/>
      <c r="Y24" s="82"/>
      <c r="Z24" s="82"/>
      <c r="AA24" s="82"/>
      <c r="AB24" s="83">
        <f t="shared" si="1"/>
        <v>0</v>
      </c>
      <c r="AC24" s="82"/>
      <c r="AD24" s="82"/>
      <c r="AE24" s="82"/>
      <c r="AF24" s="82"/>
      <c r="AG24" s="82"/>
      <c r="AH24" s="82"/>
      <c r="AI24" s="83">
        <f t="shared" si="2"/>
        <v>0</v>
      </c>
      <c r="AJ24" s="74"/>
      <c r="AK24" s="74"/>
      <c r="AL24" s="74"/>
      <c r="AM24" s="74"/>
      <c r="AN24" s="74"/>
      <c r="AO24" s="74"/>
      <c r="AP24" s="59">
        <f t="shared" si="3"/>
        <v>0</v>
      </c>
      <c r="AQ24" s="82"/>
      <c r="AR24" s="82"/>
      <c r="AS24" s="82"/>
      <c r="AT24" s="82"/>
      <c r="AU24" s="82"/>
      <c r="AV24" s="82"/>
      <c r="AW24" s="83">
        <f t="shared" si="4"/>
        <v>0</v>
      </c>
      <c r="AX24" s="82"/>
      <c r="AY24" s="82"/>
      <c r="AZ24" s="82"/>
      <c r="BA24" s="82"/>
      <c r="BB24" s="82"/>
      <c r="BC24" s="82"/>
      <c r="BD24" s="83">
        <f t="shared" si="5"/>
        <v>0</v>
      </c>
    </row>
    <row r="25" spans="1:56" ht="20" customHeight="1" x14ac:dyDescent="0.35">
      <c r="A25" s="146" t="s">
        <v>47</v>
      </c>
      <c r="B25" s="174" t="s">
        <v>742</v>
      </c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" t="s">
        <v>27</v>
      </c>
      <c r="P25" s="43" t="s">
        <v>19</v>
      </c>
      <c r="Q25" s="43" t="s">
        <v>339</v>
      </c>
      <c r="R25" s="82"/>
      <c r="S25" s="82"/>
      <c r="T25" s="82"/>
      <c r="U25" s="83">
        <f t="shared" si="0"/>
        <v>0</v>
      </c>
      <c r="V25" s="82"/>
      <c r="W25" s="82"/>
      <c r="X25" s="82"/>
      <c r="Y25" s="82"/>
      <c r="Z25" s="82"/>
      <c r="AA25" s="82"/>
      <c r="AB25" s="83">
        <f t="shared" si="1"/>
        <v>0</v>
      </c>
      <c r="AC25" s="82"/>
      <c r="AD25" s="82"/>
      <c r="AE25" s="82"/>
      <c r="AF25" s="82"/>
      <c r="AG25" s="82"/>
      <c r="AH25" s="82"/>
      <c r="AI25" s="83">
        <f t="shared" si="2"/>
        <v>0</v>
      </c>
      <c r="AJ25" s="74"/>
      <c r="AK25" s="74"/>
      <c r="AL25" s="74"/>
      <c r="AM25" s="74"/>
      <c r="AN25" s="74"/>
      <c r="AO25" s="74"/>
      <c r="AP25" s="59">
        <f t="shared" si="3"/>
        <v>0</v>
      </c>
      <c r="AQ25" s="82"/>
      <c r="AR25" s="82"/>
      <c r="AS25" s="82"/>
      <c r="AT25" s="82"/>
      <c r="AU25" s="82"/>
      <c r="AV25" s="82"/>
      <c r="AW25" s="83">
        <f t="shared" si="4"/>
        <v>0</v>
      </c>
      <c r="AX25" s="82"/>
      <c r="AY25" s="82"/>
      <c r="AZ25" s="82"/>
      <c r="BA25" s="82"/>
      <c r="BB25" s="82"/>
      <c r="BC25" s="82"/>
      <c r="BD25" s="83">
        <f t="shared" si="5"/>
        <v>0</v>
      </c>
    </row>
    <row r="26" spans="1:56" ht="20" customHeight="1" x14ac:dyDescent="0.35">
      <c r="A26" t="s">
        <v>48</v>
      </c>
      <c r="B26" s="180" t="s">
        <v>49</v>
      </c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91" t="s">
        <v>27</v>
      </c>
      <c r="P26" s="107" t="s">
        <v>19</v>
      </c>
      <c r="Q26" s="43" t="s">
        <v>340</v>
      </c>
      <c r="R26" s="82"/>
      <c r="S26" s="82"/>
      <c r="T26" s="82"/>
      <c r="U26" s="83">
        <f t="shared" si="0"/>
        <v>0</v>
      </c>
      <c r="V26" s="82">
        <v>175</v>
      </c>
      <c r="W26" s="82"/>
      <c r="X26" s="82"/>
      <c r="Y26" s="82"/>
      <c r="Z26" s="82"/>
      <c r="AA26" s="82"/>
      <c r="AB26" s="83">
        <f t="shared" si="1"/>
        <v>175</v>
      </c>
      <c r="AC26" s="82"/>
      <c r="AD26" s="82">
        <v>189.5</v>
      </c>
      <c r="AE26" s="82"/>
      <c r="AF26" s="82"/>
      <c r="AG26" s="82"/>
      <c r="AH26" s="82"/>
      <c r="AI26" s="83">
        <f t="shared" si="2"/>
        <v>189.5</v>
      </c>
      <c r="AJ26" s="74"/>
      <c r="AK26" s="74"/>
      <c r="AL26" s="74">
        <v>198</v>
      </c>
      <c r="AM26" s="74"/>
      <c r="AN26" s="74"/>
      <c r="AO26" s="74"/>
      <c r="AP26" s="59">
        <f t="shared" si="3"/>
        <v>198</v>
      </c>
      <c r="AQ26" s="82"/>
      <c r="AR26" s="82"/>
      <c r="AS26" s="82"/>
      <c r="AT26" s="82"/>
      <c r="AU26" s="82">
        <v>198</v>
      </c>
      <c r="AV26" s="82"/>
      <c r="AW26" s="83">
        <f t="shared" si="4"/>
        <v>198</v>
      </c>
      <c r="AX26" s="82"/>
      <c r="AY26" s="82"/>
      <c r="AZ26" s="82"/>
      <c r="BA26" s="82"/>
      <c r="BB26" s="82"/>
      <c r="BC26" s="82"/>
      <c r="BD26" s="83">
        <f t="shared" si="5"/>
        <v>0</v>
      </c>
    </row>
    <row r="27" spans="1:56" ht="20" customHeight="1" x14ac:dyDescent="0.35">
      <c r="A27" t="s">
        <v>50</v>
      </c>
      <c r="B27" s="181" t="s">
        <v>491</v>
      </c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92" t="s">
        <v>27</v>
      </c>
      <c r="P27" s="107" t="s">
        <v>19</v>
      </c>
      <c r="Q27" s="43" t="s">
        <v>340</v>
      </c>
      <c r="R27" s="82"/>
      <c r="S27" s="82"/>
      <c r="T27" s="82"/>
      <c r="U27" s="83">
        <f t="shared" si="0"/>
        <v>0</v>
      </c>
      <c r="V27" s="82"/>
      <c r="W27" s="82"/>
      <c r="X27" s="82"/>
      <c r="Y27" s="82"/>
      <c r="Z27" s="82"/>
      <c r="AA27" s="82"/>
      <c r="AB27" s="83">
        <f t="shared" si="1"/>
        <v>0</v>
      </c>
      <c r="AC27" s="82"/>
      <c r="AD27" s="82"/>
      <c r="AE27" s="82"/>
      <c r="AF27" s="82"/>
      <c r="AG27" s="82">
        <v>103.5</v>
      </c>
      <c r="AH27" s="82"/>
      <c r="AI27" s="83">
        <f t="shared" si="2"/>
        <v>103.5</v>
      </c>
      <c r="AJ27" s="74"/>
      <c r="AK27" s="74"/>
      <c r="AL27" s="74"/>
      <c r="AM27" s="74"/>
      <c r="AN27" s="74"/>
      <c r="AO27" s="74"/>
      <c r="AP27" s="59">
        <f t="shared" si="3"/>
        <v>0</v>
      </c>
      <c r="AQ27" s="82"/>
      <c r="AR27" s="82"/>
      <c r="AS27" s="82"/>
      <c r="AT27" s="82"/>
      <c r="AU27" s="82"/>
      <c r="AV27" s="82"/>
      <c r="AW27" s="83">
        <f t="shared" si="4"/>
        <v>0</v>
      </c>
      <c r="AX27" s="82"/>
      <c r="AY27" s="82"/>
      <c r="AZ27" s="82"/>
      <c r="BA27" s="82"/>
      <c r="BB27" s="82"/>
      <c r="BC27" s="82"/>
      <c r="BD27" s="83">
        <f t="shared" si="5"/>
        <v>0</v>
      </c>
    </row>
    <row r="28" spans="1:56" ht="20" customHeight="1" x14ac:dyDescent="0.35">
      <c r="A28" t="s">
        <v>51</v>
      </c>
      <c r="B28" s="174" t="s">
        <v>538</v>
      </c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4" t="s">
        <v>5</v>
      </c>
      <c r="P28" s="43" t="s">
        <v>52</v>
      </c>
      <c r="Q28" s="43" t="s">
        <v>339</v>
      </c>
      <c r="R28" s="82"/>
      <c r="S28" s="82"/>
      <c r="T28" s="82"/>
      <c r="U28" s="83">
        <f t="shared" si="0"/>
        <v>0</v>
      </c>
      <c r="V28" s="82"/>
      <c r="W28" s="82"/>
      <c r="X28" s="82"/>
      <c r="Y28" s="82"/>
      <c r="Z28" s="82"/>
      <c r="AA28" s="82"/>
      <c r="AB28" s="83">
        <f t="shared" si="1"/>
        <v>0</v>
      </c>
      <c r="AC28" s="82"/>
      <c r="AD28" s="82"/>
      <c r="AE28" s="82">
        <v>122</v>
      </c>
      <c r="AF28" s="82"/>
      <c r="AG28" s="82"/>
      <c r="AH28" s="82"/>
      <c r="AI28" s="83">
        <f t="shared" si="2"/>
        <v>122</v>
      </c>
      <c r="AJ28" s="74"/>
      <c r="AK28" s="74"/>
      <c r="AL28" s="74"/>
      <c r="AM28" s="74"/>
      <c r="AN28" s="74"/>
      <c r="AO28" s="74"/>
      <c r="AP28" s="59">
        <f t="shared" si="3"/>
        <v>0</v>
      </c>
      <c r="AQ28" s="82"/>
      <c r="AR28" s="82"/>
      <c r="AS28" s="82"/>
      <c r="AT28" s="82"/>
      <c r="AU28" s="82"/>
      <c r="AV28" s="82"/>
      <c r="AW28" s="83">
        <f t="shared" si="4"/>
        <v>0</v>
      </c>
      <c r="AX28" s="82"/>
      <c r="AY28" s="82"/>
      <c r="AZ28" s="82"/>
      <c r="BA28" s="82"/>
      <c r="BB28" s="82"/>
      <c r="BC28" s="82"/>
      <c r="BD28" s="83">
        <f t="shared" si="5"/>
        <v>0</v>
      </c>
    </row>
    <row r="29" spans="1:56" ht="20" customHeight="1" x14ac:dyDescent="0.35">
      <c r="A29" t="s">
        <v>53</v>
      </c>
      <c r="B29" s="174" t="s">
        <v>54</v>
      </c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" t="s">
        <v>27</v>
      </c>
      <c r="P29" s="43" t="s">
        <v>52</v>
      </c>
      <c r="Q29" s="43" t="s">
        <v>340</v>
      </c>
      <c r="R29" s="82"/>
      <c r="S29" s="82"/>
      <c r="T29" s="82"/>
      <c r="U29" s="83">
        <f t="shared" si="0"/>
        <v>0</v>
      </c>
      <c r="V29" s="82"/>
      <c r="W29" s="82"/>
      <c r="X29" s="82"/>
      <c r="Y29" s="82">
        <v>524</v>
      </c>
      <c r="Z29" s="82"/>
      <c r="AA29" s="82"/>
      <c r="AB29" s="83">
        <f t="shared" si="1"/>
        <v>524</v>
      </c>
      <c r="AC29" s="82"/>
      <c r="AD29" s="82"/>
      <c r="AE29" s="82"/>
      <c r="AF29" s="82"/>
      <c r="AG29" s="82"/>
      <c r="AH29" s="82"/>
      <c r="AI29" s="83">
        <f t="shared" si="2"/>
        <v>0</v>
      </c>
      <c r="AJ29" s="74"/>
      <c r="AK29" s="74"/>
      <c r="AL29" s="74"/>
      <c r="AM29" s="74"/>
      <c r="AN29" s="74"/>
      <c r="AO29" s="74"/>
      <c r="AP29" s="59">
        <f t="shared" si="3"/>
        <v>0</v>
      </c>
      <c r="AQ29" s="82"/>
      <c r="AR29" s="82"/>
      <c r="AS29" s="82"/>
      <c r="AT29" s="82"/>
      <c r="AU29" s="82"/>
      <c r="AV29" s="82"/>
      <c r="AW29" s="83">
        <f t="shared" si="4"/>
        <v>0</v>
      </c>
      <c r="AX29" s="82"/>
      <c r="AY29" s="82"/>
      <c r="AZ29" s="82"/>
      <c r="BA29" s="82"/>
      <c r="BB29" s="82"/>
      <c r="BC29" s="82"/>
      <c r="BD29" s="83">
        <f t="shared" si="5"/>
        <v>0</v>
      </c>
    </row>
    <row r="30" spans="1:56" ht="20" customHeight="1" x14ac:dyDescent="0.35">
      <c r="A30" t="s">
        <v>55</v>
      </c>
      <c r="B30" s="174" t="s">
        <v>743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" t="s">
        <v>4</v>
      </c>
      <c r="P30" s="43" t="s">
        <v>56</v>
      </c>
      <c r="Q30" s="43" t="s">
        <v>339</v>
      </c>
      <c r="R30" s="82"/>
      <c r="S30" s="82"/>
      <c r="T30" s="82">
        <v>216</v>
      </c>
      <c r="U30" s="83">
        <f t="shared" si="0"/>
        <v>216</v>
      </c>
      <c r="V30" s="82"/>
      <c r="W30" s="82"/>
      <c r="X30" s="82"/>
      <c r="Y30" s="82"/>
      <c r="Z30" s="82"/>
      <c r="AA30" s="82"/>
      <c r="AB30" s="83">
        <f t="shared" si="1"/>
        <v>0</v>
      </c>
      <c r="AC30" s="82">
        <v>147</v>
      </c>
      <c r="AD30" s="82"/>
      <c r="AE30" s="82"/>
      <c r="AF30" s="82"/>
      <c r="AG30" s="82"/>
      <c r="AH30" s="82"/>
      <c r="AI30" s="83">
        <f t="shared" si="2"/>
        <v>147</v>
      </c>
      <c r="AJ30" s="74"/>
      <c r="AK30" s="74"/>
      <c r="AL30" s="74"/>
      <c r="AM30" s="74">
        <v>199</v>
      </c>
      <c r="AN30" s="74"/>
      <c r="AO30" s="74"/>
      <c r="AP30" s="59">
        <f t="shared" si="3"/>
        <v>199</v>
      </c>
      <c r="AQ30" s="82"/>
      <c r="AR30" s="82">
        <v>94</v>
      </c>
      <c r="AS30" s="82"/>
      <c r="AT30" s="82"/>
      <c r="AU30" s="82"/>
      <c r="AV30" s="82"/>
      <c r="AW30" s="83">
        <f t="shared" si="4"/>
        <v>94</v>
      </c>
      <c r="AX30" s="82"/>
      <c r="AY30" s="82"/>
      <c r="AZ30" s="82"/>
      <c r="BA30" s="82"/>
      <c r="BB30" s="82"/>
      <c r="BC30" s="82"/>
      <c r="BD30" s="83">
        <f t="shared" si="5"/>
        <v>0</v>
      </c>
    </row>
    <row r="31" spans="1:56" ht="20" customHeight="1" x14ac:dyDescent="0.35">
      <c r="A31" t="s">
        <v>57</v>
      </c>
      <c r="B31" s="174" t="s">
        <v>595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" t="s">
        <v>4</v>
      </c>
      <c r="P31" s="43" t="s">
        <v>56</v>
      </c>
      <c r="Q31" s="43" t="s">
        <v>339</v>
      </c>
      <c r="R31" s="82"/>
      <c r="S31" s="82"/>
      <c r="T31" s="82">
        <v>278.5</v>
      </c>
      <c r="U31" s="83">
        <f t="shared" si="0"/>
        <v>278.5</v>
      </c>
      <c r="V31" s="82"/>
      <c r="W31" s="82"/>
      <c r="X31" s="82"/>
      <c r="Y31" s="82"/>
      <c r="Z31" s="82"/>
      <c r="AA31" s="82"/>
      <c r="AB31" s="83">
        <f t="shared" si="1"/>
        <v>0</v>
      </c>
      <c r="AC31" s="82">
        <v>355.8</v>
      </c>
      <c r="AD31" s="82"/>
      <c r="AE31" s="82"/>
      <c r="AF31" s="82"/>
      <c r="AG31" s="82"/>
      <c r="AH31" s="82"/>
      <c r="AI31" s="83">
        <f t="shared" si="2"/>
        <v>355.8</v>
      </c>
      <c r="AJ31" s="74"/>
      <c r="AK31" s="74"/>
      <c r="AL31" s="74"/>
      <c r="AM31" s="74">
        <v>249</v>
      </c>
      <c r="AN31" s="74"/>
      <c r="AO31" s="74"/>
      <c r="AP31" s="59">
        <f t="shared" si="3"/>
        <v>249</v>
      </c>
      <c r="AQ31" s="82"/>
      <c r="AR31" s="82">
        <v>363.5</v>
      </c>
      <c r="AS31" s="82"/>
      <c r="AT31" s="82"/>
      <c r="AU31" s="82"/>
      <c r="AV31" s="82"/>
      <c r="AW31" s="83">
        <f t="shared" si="4"/>
        <v>363.5</v>
      </c>
      <c r="AX31" s="82"/>
      <c r="AY31" s="82"/>
      <c r="AZ31" s="82"/>
      <c r="BA31" s="82"/>
      <c r="BB31" s="82"/>
      <c r="BC31" s="82"/>
      <c r="BD31" s="83">
        <f t="shared" si="5"/>
        <v>0</v>
      </c>
    </row>
    <row r="32" spans="1:56" ht="20" customHeight="1" x14ac:dyDescent="0.35">
      <c r="A32" t="s">
        <v>58</v>
      </c>
      <c r="B32" s="174" t="s">
        <v>492</v>
      </c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" t="s">
        <v>27</v>
      </c>
      <c r="P32" s="43" t="s">
        <v>59</v>
      </c>
      <c r="Q32" s="43" t="s">
        <v>342</v>
      </c>
      <c r="R32" s="82"/>
      <c r="S32" s="82"/>
      <c r="T32" s="82"/>
      <c r="U32" s="83">
        <f t="shared" si="0"/>
        <v>0</v>
      </c>
      <c r="V32" s="82"/>
      <c r="W32" s="82">
        <v>102</v>
      </c>
      <c r="X32" s="82"/>
      <c r="Y32" s="82"/>
      <c r="Z32" s="82"/>
      <c r="AA32" s="82"/>
      <c r="AB32" s="83">
        <f t="shared" si="1"/>
        <v>102</v>
      </c>
      <c r="AC32" s="82"/>
      <c r="AD32" s="82"/>
      <c r="AE32" s="82"/>
      <c r="AF32" s="82"/>
      <c r="AG32" s="82"/>
      <c r="AH32" s="82"/>
      <c r="AI32" s="83">
        <f t="shared" si="2"/>
        <v>0</v>
      </c>
      <c r="AJ32" s="74"/>
      <c r="AK32" s="74"/>
      <c r="AL32" s="74"/>
      <c r="AM32" s="74"/>
      <c r="AN32" s="74"/>
      <c r="AO32" s="74"/>
      <c r="AP32" s="59">
        <f t="shared" si="3"/>
        <v>0</v>
      </c>
      <c r="AQ32" s="82"/>
      <c r="AR32" s="82">
        <v>109.14</v>
      </c>
      <c r="AS32" s="82"/>
      <c r="AT32" s="82"/>
      <c r="AU32" s="82"/>
      <c r="AV32" s="82"/>
      <c r="AW32" s="83">
        <f t="shared" si="4"/>
        <v>109.14</v>
      </c>
      <c r="AX32" s="82"/>
      <c r="AY32" s="82"/>
      <c r="AZ32" s="82"/>
      <c r="BA32" s="82"/>
      <c r="BB32" s="82"/>
      <c r="BC32" s="82"/>
      <c r="BD32" s="83">
        <f t="shared" si="5"/>
        <v>0</v>
      </c>
    </row>
    <row r="33" spans="1:56" ht="20" customHeight="1" x14ac:dyDescent="0.35">
      <c r="A33" t="s">
        <v>60</v>
      </c>
      <c r="B33" s="174" t="s">
        <v>493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" t="s">
        <v>4</v>
      </c>
      <c r="P33" s="43" t="s">
        <v>59</v>
      </c>
      <c r="Q33" s="43" t="s">
        <v>339</v>
      </c>
      <c r="R33" s="82"/>
      <c r="S33" s="82"/>
      <c r="T33" s="82"/>
      <c r="U33" s="83">
        <f t="shared" si="0"/>
        <v>0</v>
      </c>
      <c r="V33" s="82"/>
      <c r="W33" s="82"/>
      <c r="X33" s="82"/>
      <c r="Y33" s="82"/>
      <c r="Z33" s="82"/>
      <c r="AA33" s="82"/>
      <c r="AB33" s="83">
        <f t="shared" si="1"/>
        <v>0</v>
      </c>
      <c r="AC33" s="82"/>
      <c r="AD33" s="82"/>
      <c r="AE33" s="82"/>
      <c r="AF33" s="82"/>
      <c r="AG33" s="82"/>
      <c r="AH33" s="82"/>
      <c r="AI33" s="83">
        <f t="shared" si="2"/>
        <v>0</v>
      </c>
      <c r="AJ33" s="74"/>
      <c r="AK33" s="74"/>
      <c r="AL33" s="74"/>
      <c r="AM33" s="74"/>
      <c r="AN33" s="74"/>
      <c r="AO33" s="74"/>
      <c r="AP33" s="59">
        <f t="shared" si="3"/>
        <v>0</v>
      </c>
      <c r="AQ33" s="82"/>
      <c r="AR33" s="82"/>
      <c r="AS33" s="82"/>
      <c r="AT33" s="82"/>
      <c r="AU33" s="82"/>
      <c r="AV33" s="82"/>
      <c r="AW33" s="83">
        <f t="shared" si="4"/>
        <v>0</v>
      </c>
      <c r="AX33" s="82"/>
      <c r="AY33" s="82"/>
      <c r="AZ33" s="82"/>
      <c r="BA33" s="82"/>
      <c r="BB33" s="82"/>
      <c r="BC33" s="82"/>
      <c r="BD33" s="83">
        <f t="shared" si="5"/>
        <v>0</v>
      </c>
    </row>
    <row r="34" spans="1:56" ht="20" customHeight="1" x14ac:dyDescent="0.35">
      <c r="A34" t="s">
        <v>61</v>
      </c>
      <c r="B34" s="174" t="s">
        <v>494</v>
      </c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" t="s">
        <v>4</v>
      </c>
      <c r="P34" s="43" t="s">
        <v>59</v>
      </c>
      <c r="Q34" s="43" t="s">
        <v>339</v>
      </c>
      <c r="R34" s="82"/>
      <c r="S34" s="82"/>
      <c r="T34" s="82"/>
      <c r="U34" s="83">
        <f t="shared" si="0"/>
        <v>0</v>
      </c>
      <c r="V34" s="82"/>
      <c r="W34" s="82"/>
      <c r="X34" s="82"/>
      <c r="Y34" s="82"/>
      <c r="Z34" s="82"/>
      <c r="AA34" s="82"/>
      <c r="AB34" s="83">
        <f t="shared" si="1"/>
        <v>0</v>
      </c>
      <c r="AC34" s="82"/>
      <c r="AD34" s="82"/>
      <c r="AE34" s="82"/>
      <c r="AF34" s="82"/>
      <c r="AG34" s="82">
        <v>147.5</v>
      </c>
      <c r="AH34" s="82"/>
      <c r="AI34" s="83">
        <f t="shared" si="2"/>
        <v>147.5</v>
      </c>
      <c r="AJ34" s="74"/>
      <c r="AK34" s="74"/>
      <c r="AL34" s="74"/>
      <c r="AM34" s="74"/>
      <c r="AN34" s="74"/>
      <c r="AO34" s="74"/>
      <c r="AP34" s="59">
        <f t="shared" si="3"/>
        <v>0</v>
      </c>
      <c r="AQ34" s="82"/>
      <c r="AR34" s="82"/>
      <c r="AS34" s="82"/>
      <c r="AT34" s="82"/>
      <c r="AU34" s="82"/>
      <c r="AV34" s="82"/>
      <c r="AW34" s="83">
        <f t="shared" si="4"/>
        <v>0</v>
      </c>
      <c r="AX34" s="82"/>
      <c r="AY34" s="82"/>
      <c r="AZ34" s="82"/>
      <c r="BA34" s="82"/>
      <c r="BB34" s="82"/>
      <c r="BC34" s="82"/>
      <c r="BD34" s="83">
        <f t="shared" si="5"/>
        <v>0</v>
      </c>
    </row>
    <row r="35" spans="1:56" ht="20" customHeight="1" x14ac:dyDescent="0.35">
      <c r="A35" t="s">
        <v>62</v>
      </c>
      <c r="B35" s="174" t="s">
        <v>63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4" t="s">
        <v>5</v>
      </c>
      <c r="P35" s="43" t="s">
        <v>59</v>
      </c>
      <c r="Q35" s="43" t="s">
        <v>339</v>
      </c>
      <c r="R35" s="82">
        <v>337</v>
      </c>
      <c r="S35" s="82"/>
      <c r="T35" s="82"/>
      <c r="U35" s="83">
        <f t="shared" si="0"/>
        <v>337</v>
      </c>
      <c r="V35" s="82">
        <v>228</v>
      </c>
      <c r="W35" s="82"/>
      <c r="X35" s="82">
        <v>273</v>
      </c>
      <c r="Y35" s="82"/>
      <c r="Z35" s="82"/>
      <c r="AA35" s="82">
        <v>255</v>
      </c>
      <c r="AB35" s="83">
        <f t="shared" si="1"/>
        <v>756</v>
      </c>
      <c r="AC35" s="82"/>
      <c r="AD35" s="82"/>
      <c r="AE35" s="82"/>
      <c r="AF35" s="82">
        <v>298</v>
      </c>
      <c r="AG35" s="82"/>
      <c r="AH35" s="82"/>
      <c r="AI35" s="83">
        <f t="shared" si="2"/>
        <v>298</v>
      </c>
      <c r="AJ35" s="74">
        <v>247</v>
      </c>
      <c r="AK35" s="74"/>
      <c r="AL35" s="74"/>
      <c r="AM35" s="74">
        <v>342</v>
      </c>
      <c r="AN35" s="74"/>
      <c r="AO35" s="74"/>
      <c r="AP35" s="59">
        <f t="shared" si="3"/>
        <v>589</v>
      </c>
      <c r="AQ35" s="82">
        <v>270.5</v>
      </c>
      <c r="AR35" s="82"/>
      <c r="AS35" s="82"/>
      <c r="AT35" s="82">
        <v>218</v>
      </c>
      <c r="AU35" s="82"/>
      <c r="AV35" s="82"/>
      <c r="AW35" s="83">
        <f t="shared" si="4"/>
        <v>488.5</v>
      </c>
      <c r="AX35" s="82">
        <v>343.8</v>
      </c>
      <c r="AY35" s="82"/>
      <c r="AZ35" s="82"/>
      <c r="BA35" s="82"/>
      <c r="BB35" s="82"/>
      <c r="BC35" s="82"/>
      <c r="BD35" s="83">
        <f t="shared" si="5"/>
        <v>343.8</v>
      </c>
    </row>
    <row r="36" spans="1:56" ht="20" customHeight="1" x14ac:dyDescent="0.35">
      <c r="A36" t="s">
        <v>64</v>
      </c>
      <c r="B36" s="174" t="s">
        <v>848</v>
      </c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"/>
      <c r="P36" s="43"/>
      <c r="Q36" s="43" t="s">
        <v>339</v>
      </c>
      <c r="R36" s="82"/>
      <c r="S36" s="82"/>
      <c r="T36" s="82"/>
      <c r="U36" s="83">
        <f t="shared" si="0"/>
        <v>0</v>
      </c>
      <c r="V36" s="82"/>
      <c r="W36" s="82"/>
      <c r="X36" s="82"/>
      <c r="Y36" s="82"/>
      <c r="Z36" s="82"/>
      <c r="AA36" s="82"/>
      <c r="AB36" s="83">
        <f t="shared" si="1"/>
        <v>0</v>
      </c>
      <c r="AC36" s="82"/>
      <c r="AD36" s="82"/>
      <c r="AE36" s="82"/>
      <c r="AF36" s="82"/>
      <c r="AG36" s="82"/>
      <c r="AH36" s="82"/>
      <c r="AI36" s="83">
        <f t="shared" si="2"/>
        <v>0</v>
      </c>
      <c r="AJ36" s="74"/>
      <c r="AK36" s="74"/>
      <c r="AL36" s="74"/>
      <c r="AM36" s="74"/>
      <c r="AN36" s="74"/>
      <c r="AO36" s="74"/>
      <c r="AP36" s="59">
        <f t="shared" si="3"/>
        <v>0</v>
      </c>
      <c r="AQ36" s="82"/>
      <c r="AR36" s="82"/>
      <c r="AS36" s="82"/>
      <c r="AT36" s="82"/>
      <c r="AU36" s="82"/>
      <c r="AV36" s="82"/>
      <c r="AW36" s="83">
        <f t="shared" si="4"/>
        <v>0</v>
      </c>
      <c r="AX36" s="82"/>
      <c r="AY36" s="82"/>
      <c r="AZ36" s="82"/>
      <c r="BA36" s="82"/>
      <c r="BB36" s="82"/>
      <c r="BC36" s="82"/>
      <c r="BD36" s="83">
        <f t="shared" si="5"/>
        <v>0</v>
      </c>
    </row>
    <row r="37" spans="1:56" ht="20" customHeight="1" x14ac:dyDescent="0.35">
      <c r="A37" t="s">
        <v>66</v>
      </c>
      <c r="B37" s="174" t="s">
        <v>495</v>
      </c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" t="s">
        <v>4</v>
      </c>
      <c r="P37" s="43" t="s">
        <v>67</v>
      </c>
      <c r="Q37" s="43" t="s">
        <v>339</v>
      </c>
      <c r="R37" s="82"/>
      <c r="S37" s="82"/>
      <c r="T37" s="82"/>
      <c r="U37" s="83">
        <f t="shared" si="0"/>
        <v>0</v>
      </c>
      <c r="V37" s="82"/>
      <c r="W37" s="82"/>
      <c r="X37" s="82"/>
      <c r="Y37" s="82"/>
      <c r="Z37" s="82"/>
      <c r="AA37" s="82"/>
      <c r="AB37" s="83">
        <f t="shared" si="1"/>
        <v>0</v>
      </c>
      <c r="AC37" s="82"/>
      <c r="AD37" s="82"/>
      <c r="AE37" s="82"/>
      <c r="AF37" s="82"/>
      <c r="AG37" s="82"/>
      <c r="AH37" s="82"/>
      <c r="AI37" s="83">
        <f t="shared" si="2"/>
        <v>0</v>
      </c>
      <c r="AJ37" s="74"/>
      <c r="AK37" s="74"/>
      <c r="AL37" s="74"/>
      <c r="AM37" s="74"/>
      <c r="AN37" s="74"/>
      <c r="AO37" s="74"/>
      <c r="AP37" s="59">
        <f t="shared" si="3"/>
        <v>0</v>
      </c>
      <c r="AQ37" s="82"/>
      <c r="AR37" s="82"/>
      <c r="AS37" s="82"/>
      <c r="AT37" s="82"/>
      <c r="AU37" s="82"/>
      <c r="AV37" s="82"/>
      <c r="AW37" s="83">
        <f t="shared" si="4"/>
        <v>0</v>
      </c>
      <c r="AX37" s="82"/>
      <c r="AY37" s="82"/>
      <c r="AZ37" s="82"/>
      <c r="BA37" s="82"/>
      <c r="BB37" s="82"/>
      <c r="BC37" s="82"/>
      <c r="BD37" s="83">
        <f t="shared" si="5"/>
        <v>0</v>
      </c>
    </row>
    <row r="38" spans="1:56" ht="20" customHeight="1" x14ac:dyDescent="0.35">
      <c r="A38" t="s">
        <v>68</v>
      </c>
      <c r="B38" s="174" t="s">
        <v>924</v>
      </c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" t="s">
        <v>4</v>
      </c>
      <c r="P38" s="43" t="s">
        <v>67</v>
      </c>
      <c r="Q38" s="43" t="s">
        <v>339</v>
      </c>
      <c r="R38" s="82"/>
      <c r="S38" s="82">
        <v>258</v>
      </c>
      <c r="T38" s="82"/>
      <c r="U38" s="83">
        <f t="shared" si="0"/>
        <v>258</v>
      </c>
      <c r="V38" s="82"/>
      <c r="W38" s="82"/>
      <c r="X38" s="82"/>
      <c r="Y38" s="82"/>
      <c r="Z38" s="82"/>
      <c r="AA38" s="82"/>
      <c r="AB38" s="83">
        <f t="shared" si="1"/>
        <v>0</v>
      </c>
      <c r="AC38" s="82"/>
      <c r="AD38" s="82"/>
      <c r="AE38" s="82"/>
      <c r="AF38" s="82"/>
      <c r="AG38" s="82"/>
      <c r="AH38" s="82"/>
      <c r="AI38" s="83">
        <f t="shared" si="2"/>
        <v>0</v>
      </c>
      <c r="AJ38" s="74">
        <v>99</v>
      </c>
      <c r="AK38" s="74"/>
      <c r="AL38" s="74"/>
      <c r="AM38" s="74"/>
      <c r="AN38" s="74"/>
      <c r="AO38" s="74"/>
      <c r="AP38" s="59">
        <f t="shared" si="3"/>
        <v>99</v>
      </c>
      <c r="AQ38" s="82"/>
      <c r="AR38" s="82"/>
      <c r="AS38" s="82"/>
      <c r="AT38" s="82"/>
      <c r="AU38" s="82"/>
      <c r="AV38" s="82"/>
      <c r="AW38" s="83">
        <f t="shared" si="4"/>
        <v>0</v>
      </c>
      <c r="AX38" s="82"/>
      <c r="AY38" s="82"/>
      <c r="AZ38" s="82"/>
      <c r="BA38" s="82"/>
      <c r="BB38" s="82"/>
      <c r="BC38" s="82"/>
      <c r="BD38" s="83">
        <f t="shared" si="5"/>
        <v>0</v>
      </c>
    </row>
    <row r="39" spans="1:56" ht="20" customHeight="1" x14ac:dyDescent="0.35">
      <c r="A39" t="s">
        <v>69</v>
      </c>
      <c r="B39" s="174" t="s">
        <v>496</v>
      </c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" t="s">
        <v>4</v>
      </c>
      <c r="P39" s="43" t="s">
        <v>67</v>
      </c>
      <c r="Q39" s="43" t="s">
        <v>339</v>
      </c>
      <c r="R39" s="82"/>
      <c r="S39" s="82"/>
      <c r="T39" s="82"/>
      <c r="U39" s="83">
        <f t="shared" si="0"/>
        <v>0</v>
      </c>
      <c r="V39" s="82"/>
      <c r="W39" s="82"/>
      <c r="X39" s="82"/>
      <c r="Y39" s="82"/>
      <c r="Z39" s="82"/>
      <c r="AA39" s="82"/>
      <c r="AB39" s="83">
        <f t="shared" si="1"/>
        <v>0</v>
      </c>
      <c r="AC39" s="82"/>
      <c r="AD39" s="82"/>
      <c r="AE39" s="82"/>
      <c r="AF39" s="82"/>
      <c r="AG39" s="82"/>
      <c r="AH39" s="82"/>
      <c r="AI39" s="83">
        <f t="shared" si="2"/>
        <v>0</v>
      </c>
      <c r="AJ39" s="74"/>
      <c r="AK39" s="74"/>
      <c r="AL39" s="74"/>
      <c r="AM39" s="74"/>
      <c r="AN39" s="74"/>
      <c r="AO39" s="74"/>
      <c r="AP39" s="59">
        <f t="shared" si="3"/>
        <v>0</v>
      </c>
      <c r="AQ39" s="82"/>
      <c r="AR39" s="82"/>
      <c r="AS39" s="82"/>
      <c r="AT39" s="82"/>
      <c r="AU39" s="82"/>
      <c r="AV39" s="82"/>
      <c r="AW39" s="83">
        <f t="shared" si="4"/>
        <v>0</v>
      </c>
      <c r="AX39" s="82"/>
      <c r="AY39" s="82"/>
      <c r="AZ39" s="82"/>
      <c r="BA39" s="82"/>
      <c r="BB39" s="82"/>
      <c r="BC39" s="82"/>
      <c r="BD39" s="83">
        <f t="shared" si="5"/>
        <v>0</v>
      </c>
    </row>
    <row r="40" spans="1:56" ht="20" customHeight="1" x14ac:dyDescent="0.35">
      <c r="A40" t="s">
        <v>70</v>
      </c>
      <c r="B40" s="174" t="s">
        <v>497</v>
      </c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" t="s">
        <v>4</v>
      </c>
      <c r="P40" s="43" t="s">
        <v>67</v>
      </c>
      <c r="Q40" s="43" t="s">
        <v>339</v>
      </c>
      <c r="R40" s="82"/>
      <c r="S40" s="82"/>
      <c r="T40" s="82"/>
      <c r="U40" s="83">
        <f t="shared" si="0"/>
        <v>0</v>
      </c>
      <c r="V40" s="82"/>
      <c r="W40" s="82"/>
      <c r="X40" s="82"/>
      <c r="Y40" s="82"/>
      <c r="Z40" s="82"/>
      <c r="AA40" s="82"/>
      <c r="AB40" s="83">
        <f t="shared" si="1"/>
        <v>0</v>
      </c>
      <c r="AC40" s="82"/>
      <c r="AD40" s="82"/>
      <c r="AE40" s="82"/>
      <c r="AF40" s="82"/>
      <c r="AG40" s="82"/>
      <c r="AH40" s="82"/>
      <c r="AI40" s="83">
        <f t="shared" si="2"/>
        <v>0</v>
      </c>
      <c r="AJ40" s="74"/>
      <c r="AK40" s="74"/>
      <c r="AL40" s="74"/>
      <c r="AM40" s="74"/>
      <c r="AN40" s="74"/>
      <c r="AO40" s="74"/>
      <c r="AP40" s="59">
        <f t="shared" si="3"/>
        <v>0</v>
      </c>
      <c r="AQ40" s="82"/>
      <c r="AR40" s="82"/>
      <c r="AS40" s="82"/>
      <c r="AT40" s="82"/>
      <c r="AU40" s="82"/>
      <c r="AV40" s="82"/>
      <c r="AW40" s="83">
        <f t="shared" si="4"/>
        <v>0</v>
      </c>
      <c r="AX40" s="82"/>
      <c r="AY40" s="82"/>
      <c r="AZ40" s="82"/>
      <c r="BA40" s="82"/>
      <c r="BB40" s="82"/>
      <c r="BC40" s="82"/>
      <c r="BD40" s="83">
        <f t="shared" si="5"/>
        <v>0</v>
      </c>
    </row>
    <row r="41" spans="1:56" ht="20" customHeight="1" x14ac:dyDescent="0.35">
      <c r="A41" t="s">
        <v>71</v>
      </c>
      <c r="B41" s="174" t="s">
        <v>498</v>
      </c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" t="s">
        <v>4</v>
      </c>
      <c r="P41" s="43" t="s">
        <v>67</v>
      </c>
      <c r="Q41" s="43" t="s">
        <v>339</v>
      </c>
      <c r="R41" s="82"/>
      <c r="S41" s="82"/>
      <c r="T41" s="82"/>
      <c r="U41" s="83">
        <f t="shared" si="0"/>
        <v>0</v>
      </c>
      <c r="V41" s="82"/>
      <c r="W41" s="82"/>
      <c r="X41" s="82"/>
      <c r="Y41" s="82"/>
      <c r="Z41" s="82"/>
      <c r="AA41" s="82"/>
      <c r="AB41" s="83">
        <f t="shared" si="1"/>
        <v>0</v>
      </c>
      <c r="AC41" s="82"/>
      <c r="AD41" s="82"/>
      <c r="AE41" s="82"/>
      <c r="AF41" s="82"/>
      <c r="AG41" s="82"/>
      <c r="AH41" s="82"/>
      <c r="AI41" s="83">
        <f t="shared" si="2"/>
        <v>0</v>
      </c>
      <c r="AJ41" s="74"/>
      <c r="AK41" s="74"/>
      <c r="AL41" s="74"/>
      <c r="AM41" s="74"/>
      <c r="AN41" s="74"/>
      <c r="AO41" s="74"/>
      <c r="AP41" s="59">
        <f t="shared" si="3"/>
        <v>0</v>
      </c>
      <c r="AQ41" s="82">
        <v>22</v>
      </c>
      <c r="AR41" s="82"/>
      <c r="AS41" s="82"/>
      <c r="AT41" s="82"/>
      <c r="AU41" s="82"/>
      <c r="AV41" s="82"/>
      <c r="AW41" s="83">
        <f t="shared" si="4"/>
        <v>22</v>
      </c>
      <c r="AX41" s="82">
        <v>33</v>
      </c>
      <c r="AY41" s="82"/>
      <c r="AZ41" s="82"/>
      <c r="BA41" s="82"/>
      <c r="BB41" s="82"/>
      <c r="BC41" s="82"/>
      <c r="BD41" s="83">
        <f t="shared" si="5"/>
        <v>33</v>
      </c>
    </row>
    <row r="42" spans="1:56" ht="20" customHeight="1" x14ac:dyDescent="0.35">
      <c r="A42" t="s">
        <v>72</v>
      </c>
      <c r="B42" s="174" t="s">
        <v>499</v>
      </c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" t="s">
        <v>4</v>
      </c>
      <c r="P42" s="43" t="s">
        <v>67</v>
      </c>
      <c r="Q42" s="43" t="s">
        <v>339</v>
      </c>
      <c r="R42" s="82"/>
      <c r="S42" s="82"/>
      <c r="T42" s="82"/>
      <c r="U42" s="83">
        <f t="shared" si="0"/>
        <v>0</v>
      </c>
      <c r="V42" s="82"/>
      <c r="W42" s="82"/>
      <c r="X42" s="82"/>
      <c r="Y42" s="82"/>
      <c r="Z42" s="82"/>
      <c r="AA42" s="82">
        <v>41</v>
      </c>
      <c r="AB42" s="83">
        <f t="shared" si="1"/>
        <v>41</v>
      </c>
      <c r="AC42" s="82"/>
      <c r="AD42" s="82"/>
      <c r="AE42" s="82">
        <v>41</v>
      </c>
      <c r="AF42" s="82"/>
      <c r="AG42" s="82"/>
      <c r="AH42" s="82"/>
      <c r="AI42" s="83">
        <f t="shared" si="2"/>
        <v>41</v>
      </c>
      <c r="AJ42" s="74"/>
      <c r="AK42" s="74"/>
      <c r="AL42" s="74"/>
      <c r="AM42" s="74"/>
      <c r="AN42" s="74"/>
      <c r="AO42" s="74"/>
      <c r="AP42" s="59">
        <f t="shared" si="3"/>
        <v>0</v>
      </c>
      <c r="AQ42" s="82">
        <v>41</v>
      </c>
      <c r="AR42" s="82"/>
      <c r="AS42" s="82"/>
      <c r="AT42" s="82"/>
      <c r="AU42" s="82"/>
      <c r="AV42" s="82"/>
      <c r="AW42" s="83">
        <f t="shared" si="4"/>
        <v>41</v>
      </c>
      <c r="AX42" s="82">
        <v>82</v>
      </c>
      <c r="AY42" s="82"/>
      <c r="AZ42" s="82"/>
      <c r="BA42" s="82"/>
      <c r="BB42" s="82"/>
      <c r="BC42" s="82"/>
      <c r="BD42" s="83">
        <f t="shared" si="5"/>
        <v>82</v>
      </c>
    </row>
    <row r="43" spans="1:56" ht="20" customHeight="1" x14ac:dyDescent="0.35">
      <c r="A43" t="s">
        <v>73</v>
      </c>
      <c r="B43" s="174" t="s">
        <v>500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" t="s">
        <v>4</v>
      </c>
      <c r="P43" s="43" t="s">
        <v>67</v>
      </c>
      <c r="Q43" s="43" t="s">
        <v>339</v>
      </c>
      <c r="R43" s="82"/>
      <c r="S43" s="82"/>
      <c r="T43" s="82"/>
      <c r="U43" s="83">
        <f t="shared" si="0"/>
        <v>0</v>
      </c>
      <c r="V43" s="82"/>
      <c r="W43" s="82"/>
      <c r="X43" s="82"/>
      <c r="Y43" s="82"/>
      <c r="Z43" s="82"/>
      <c r="AA43" s="82"/>
      <c r="AB43" s="83">
        <f t="shared" si="1"/>
        <v>0</v>
      </c>
      <c r="AC43" s="82"/>
      <c r="AD43" s="82"/>
      <c r="AE43" s="82">
        <v>170.5</v>
      </c>
      <c r="AF43" s="82"/>
      <c r="AG43" s="82"/>
      <c r="AH43" s="82"/>
      <c r="AI43" s="83">
        <f t="shared" si="2"/>
        <v>170.5</v>
      </c>
      <c r="AJ43" s="74"/>
      <c r="AK43" s="74"/>
      <c r="AL43" s="74"/>
      <c r="AM43" s="74"/>
      <c r="AN43" s="74"/>
      <c r="AO43" s="74"/>
      <c r="AP43" s="59">
        <f t="shared" si="3"/>
        <v>0</v>
      </c>
      <c r="AQ43" s="82"/>
      <c r="AR43" s="82"/>
      <c r="AS43" s="82"/>
      <c r="AT43" s="82"/>
      <c r="AU43" s="82"/>
      <c r="AV43" s="82"/>
      <c r="AW43" s="83">
        <f t="shared" si="4"/>
        <v>0</v>
      </c>
      <c r="AX43" s="82">
        <v>78</v>
      </c>
      <c r="AY43" s="82"/>
      <c r="AZ43" s="82"/>
      <c r="BA43" s="82"/>
      <c r="BB43" s="82"/>
      <c r="BC43" s="82"/>
      <c r="BD43" s="83">
        <f t="shared" si="5"/>
        <v>78</v>
      </c>
    </row>
    <row r="44" spans="1:56" ht="20" customHeight="1" x14ac:dyDescent="0.35">
      <c r="A44" t="s">
        <v>74</v>
      </c>
      <c r="B44" s="174" t="s">
        <v>955</v>
      </c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" t="s">
        <v>4</v>
      </c>
      <c r="P44" s="43" t="s">
        <v>67</v>
      </c>
      <c r="Q44" s="43" t="s">
        <v>339</v>
      </c>
      <c r="R44" s="82"/>
      <c r="S44" s="82"/>
      <c r="T44" s="82"/>
      <c r="U44" s="83">
        <f t="shared" si="0"/>
        <v>0</v>
      </c>
      <c r="V44" s="82"/>
      <c r="W44" s="82"/>
      <c r="X44" s="82"/>
      <c r="Y44" s="82"/>
      <c r="Z44" s="82"/>
      <c r="AA44" s="82"/>
      <c r="AB44" s="83">
        <f t="shared" si="1"/>
        <v>0</v>
      </c>
      <c r="AC44" s="82"/>
      <c r="AD44" s="82">
        <v>70</v>
      </c>
      <c r="AE44" s="82"/>
      <c r="AF44" s="82"/>
      <c r="AG44" s="82"/>
      <c r="AH44" s="82"/>
      <c r="AI44" s="83">
        <f t="shared" si="2"/>
        <v>70</v>
      </c>
      <c r="AJ44" s="74"/>
      <c r="AK44" s="74"/>
      <c r="AL44" s="74"/>
      <c r="AM44" s="74"/>
      <c r="AN44" s="74"/>
      <c r="AO44" s="74"/>
      <c r="AP44" s="59">
        <f t="shared" si="3"/>
        <v>0</v>
      </c>
      <c r="AQ44" s="82"/>
      <c r="AR44" s="82"/>
      <c r="AS44" s="82"/>
      <c r="AT44" s="82"/>
      <c r="AU44" s="82"/>
      <c r="AV44" s="82"/>
      <c r="AW44" s="83">
        <f t="shared" si="4"/>
        <v>0</v>
      </c>
      <c r="AX44" s="82">
        <v>70</v>
      </c>
      <c r="AY44" s="82"/>
      <c r="AZ44" s="82"/>
      <c r="BA44" s="82"/>
      <c r="BB44" s="82"/>
      <c r="BC44" s="82"/>
      <c r="BD44" s="83">
        <f t="shared" si="5"/>
        <v>70</v>
      </c>
    </row>
    <row r="45" spans="1:56" ht="20" customHeight="1" x14ac:dyDescent="0.35">
      <c r="A45" t="s">
        <v>75</v>
      </c>
      <c r="B45" s="174" t="s">
        <v>956</v>
      </c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" t="s">
        <v>4</v>
      </c>
      <c r="P45" s="43" t="s">
        <v>67</v>
      </c>
      <c r="Q45" s="43" t="s">
        <v>339</v>
      </c>
      <c r="R45" s="82"/>
      <c r="S45" s="82"/>
      <c r="T45" s="82"/>
      <c r="U45" s="83">
        <f t="shared" si="0"/>
        <v>0</v>
      </c>
      <c r="V45" s="82"/>
      <c r="W45" s="82"/>
      <c r="X45" s="82"/>
      <c r="Y45" s="82"/>
      <c r="Z45" s="82"/>
      <c r="AA45" s="82"/>
      <c r="AB45" s="83">
        <f t="shared" si="1"/>
        <v>0</v>
      </c>
      <c r="AC45" s="82"/>
      <c r="AD45" s="82"/>
      <c r="AE45" s="82"/>
      <c r="AF45" s="82"/>
      <c r="AG45" s="82"/>
      <c r="AH45" s="82"/>
      <c r="AI45" s="83">
        <f t="shared" si="2"/>
        <v>0</v>
      </c>
      <c r="AJ45" s="74"/>
      <c r="AK45" s="74"/>
      <c r="AL45" s="74"/>
      <c r="AM45" s="74"/>
      <c r="AN45" s="74"/>
      <c r="AO45" s="74"/>
      <c r="AP45" s="59">
        <f t="shared" si="3"/>
        <v>0</v>
      </c>
      <c r="AQ45" s="82"/>
      <c r="AR45" s="82"/>
      <c r="AS45" s="82"/>
      <c r="AT45" s="82"/>
      <c r="AU45" s="82"/>
      <c r="AV45" s="82"/>
      <c r="AW45" s="83">
        <f t="shared" si="4"/>
        <v>0</v>
      </c>
      <c r="AX45" s="82"/>
      <c r="AY45" s="82"/>
      <c r="AZ45" s="82"/>
      <c r="BA45" s="82"/>
      <c r="BB45" s="82"/>
      <c r="BC45" s="82"/>
      <c r="BD45" s="83">
        <f t="shared" si="5"/>
        <v>0</v>
      </c>
    </row>
    <row r="46" spans="1:56" ht="20" customHeight="1" x14ac:dyDescent="0.35">
      <c r="A46" t="s">
        <v>76</v>
      </c>
      <c r="B46" s="174" t="s">
        <v>957</v>
      </c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" t="s">
        <v>4</v>
      </c>
      <c r="P46" s="43" t="s">
        <v>67</v>
      </c>
      <c r="Q46" s="43" t="s">
        <v>339</v>
      </c>
      <c r="R46" s="82"/>
      <c r="S46" s="82">
        <v>522.29999999999995</v>
      </c>
      <c r="T46" s="82">
        <v>75</v>
      </c>
      <c r="U46" s="83">
        <f t="shared" si="0"/>
        <v>597.29999999999995</v>
      </c>
      <c r="V46" s="82">
        <v>275</v>
      </c>
      <c r="W46" s="82">
        <v>61</v>
      </c>
      <c r="X46" s="82"/>
      <c r="Y46" s="82"/>
      <c r="Z46" s="82">
        <v>152</v>
      </c>
      <c r="AA46" s="82"/>
      <c r="AB46" s="83">
        <f t="shared" si="1"/>
        <v>488</v>
      </c>
      <c r="AC46" s="82"/>
      <c r="AD46" s="82">
        <v>277</v>
      </c>
      <c r="AE46" s="82"/>
      <c r="AF46" s="82"/>
      <c r="AG46" s="82"/>
      <c r="AH46" s="82"/>
      <c r="AI46" s="83">
        <f t="shared" si="2"/>
        <v>277</v>
      </c>
      <c r="AJ46" s="74">
        <v>339</v>
      </c>
      <c r="AK46" s="74"/>
      <c r="AL46" s="74"/>
      <c r="AM46" s="74"/>
      <c r="AN46" s="74">
        <v>198</v>
      </c>
      <c r="AO46" s="74"/>
      <c r="AP46" s="59">
        <f t="shared" si="3"/>
        <v>537</v>
      </c>
      <c r="AQ46" s="82">
        <v>227.8</v>
      </c>
      <c r="AR46" s="82"/>
      <c r="AS46" s="82"/>
      <c r="AT46" s="82">
        <v>87</v>
      </c>
      <c r="AU46" s="82"/>
      <c r="AV46" s="82"/>
      <c r="AW46" s="83">
        <f t="shared" si="4"/>
        <v>314.8</v>
      </c>
      <c r="AX46" s="82">
        <v>459</v>
      </c>
      <c r="AY46" s="82"/>
      <c r="AZ46" s="82"/>
      <c r="BA46" s="82"/>
      <c r="BB46" s="82"/>
      <c r="BC46" s="82"/>
      <c r="BD46" s="83">
        <f t="shared" si="5"/>
        <v>459</v>
      </c>
    </row>
    <row r="47" spans="1:56" ht="20" customHeight="1" x14ac:dyDescent="0.35">
      <c r="A47" t="s">
        <v>77</v>
      </c>
      <c r="B47" s="174" t="s">
        <v>744</v>
      </c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93" t="s">
        <v>4</v>
      </c>
      <c r="P47" s="43" t="s">
        <v>67</v>
      </c>
      <c r="Q47" s="43" t="s">
        <v>339</v>
      </c>
      <c r="R47" s="82">
        <v>180.5</v>
      </c>
      <c r="S47" s="82">
        <v>54</v>
      </c>
      <c r="T47" s="82">
        <v>124</v>
      </c>
      <c r="U47" s="83">
        <f t="shared" si="0"/>
        <v>358.5</v>
      </c>
      <c r="V47" s="82"/>
      <c r="W47" s="82">
        <v>221</v>
      </c>
      <c r="X47" s="82">
        <v>54</v>
      </c>
      <c r="Y47" s="82"/>
      <c r="Z47" s="82">
        <v>159.5</v>
      </c>
      <c r="AA47" s="82"/>
      <c r="AB47" s="83">
        <f t="shared" si="1"/>
        <v>434.5</v>
      </c>
      <c r="AC47" s="82"/>
      <c r="AD47" s="82">
        <v>158</v>
      </c>
      <c r="AE47" s="82">
        <v>66</v>
      </c>
      <c r="AF47" s="82">
        <v>73.5</v>
      </c>
      <c r="AG47" s="82"/>
      <c r="AH47" s="82">
        <v>66</v>
      </c>
      <c r="AI47" s="83">
        <f t="shared" si="2"/>
        <v>363.5</v>
      </c>
      <c r="AJ47" s="74">
        <v>36</v>
      </c>
      <c r="AK47" s="74"/>
      <c r="AL47" s="74">
        <v>156.5</v>
      </c>
      <c r="AM47" s="74">
        <v>67</v>
      </c>
      <c r="AN47" s="74">
        <v>78.5</v>
      </c>
      <c r="AO47" s="74"/>
      <c r="AP47" s="59">
        <f t="shared" si="3"/>
        <v>338</v>
      </c>
      <c r="AQ47" s="82">
        <v>57.5</v>
      </c>
      <c r="AR47" s="82"/>
      <c r="AS47" s="82"/>
      <c r="AT47" s="82"/>
      <c r="AU47" s="82">
        <v>57</v>
      </c>
      <c r="AV47" s="82"/>
      <c r="AW47" s="83">
        <f t="shared" si="4"/>
        <v>114.5</v>
      </c>
      <c r="AX47" s="82">
        <v>166</v>
      </c>
      <c r="AY47" s="82">
        <v>193</v>
      </c>
      <c r="AZ47" s="82"/>
      <c r="BA47" s="82"/>
      <c r="BB47" s="82"/>
      <c r="BC47" s="82"/>
      <c r="BD47" s="83">
        <f t="shared" si="5"/>
        <v>359</v>
      </c>
    </row>
    <row r="48" spans="1:56" ht="20" customHeight="1" x14ac:dyDescent="0.35">
      <c r="A48" t="s">
        <v>78</v>
      </c>
      <c r="B48" s="179" t="s">
        <v>501</v>
      </c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89" t="s">
        <v>4</v>
      </c>
      <c r="P48" s="43" t="s">
        <v>67</v>
      </c>
      <c r="Q48" s="43" t="s">
        <v>339</v>
      </c>
      <c r="R48" s="82"/>
      <c r="S48" s="82"/>
      <c r="T48" s="82"/>
      <c r="U48" s="83">
        <f t="shared" si="0"/>
        <v>0</v>
      </c>
      <c r="V48" s="82"/>
      <c r="W48" s="82"/>
      <c r="X48" s="82"/>
      <c r="Y48" s="82"/>
      <c r="Z48" s="82"/>
      <c r="AA48" s="82"/>
      <c r="AB48" s="83">
        <f t="shared" si="1"/>
        <v>0</v>
      </c>
      <c r="AC48" s="82"/>
      <c r="AD48" s="82"/>
      <c r="AE48" s="82"/>
      <c r="AF48" s="82"/>
      <c r="AG48" s="82"/>
      <c r="AH48" s="82"/>
      <c r="AI48" s="83">
        <f t="shared" si="2"/>
        <v>0</v>
      </c>
      <c r="AJ48" s="74"/>
      <c r="AK48" s="74"/>
      <c r="AL48" s="74"/>
      <c r="AM48" s="74"/>
      <c r="AN48" s="74"/>
      <c r="AO48" s="74"/>
      <c r="AP48" s="59">
        <f t="shared" si="3"/>
        <v>0</v>
      </c>
      <c r="AQ48" s="82"/>
      <c r="AR48" s="82"/>
      <c r="AS48" s="82"/>
      <c r="AT48" s="82"/>
      <c r="AU48" s="82"/>
      <c r="AV48" s="82"/>
      <c r="AW48" s="83">
        <f t="shared" si="4"/>
        <v>0</v>
      </c>
      <c r="AX48" s="82"/>
      <c r="AY48" s="82"/>
      <c r="AZ48" s="82"/>
      <c r="BA48" s="82"/>
      <c r="BB48" s="82"/>
      <c r="BC48" s="82"/>
      <c r="BD48" s="83">
        <f t="shared" si="5"/>
        <v>0</v>
      </c>
    </row>
    <row r="49" spans="1:56" ht="20" customHeight="1" x14ac:dyDescent="0.35">
      <c r="A49" t="s">
        <v>79</v>
      </c>
      <c r="B49" s="174" t="s">
        <v>502</v>
      </c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" t="s">
        <v>4</v>
      </c>
      <c r="P49" s="43" t="s">
        <v>67</v>
      </c>
      <c r="Q49" s="43" t="s">
        <v>339</v>
      </c>
      <c r="R49" s="82">
        <v>371.5</v>
      </c>
      <c r="S49" s="82"/>
      <c r="T49" s="82">
        <v>220.5</v>
      </c>
      <c r="U49" s="83">
        <f t="shared" si="0"/>
        <v>592</v>
      </c>
      <c r="V49" s="82">
        <v>248.5</v>
      </c>
      <c r="W49" s="82"/>
      <c r="X49" s="82"/>
      <c r="Y49" s="85"/>
      <c r="Z49" s="82">
        <v>312.5</v>
      </c>
      <c r="AA49" s="82">
        <v>218</v>
      </c>
      <c r="AB49" s="83">
        <f t="shared" si="1"/>
        <v>779</v>
      </c>
      <c r="AC49" s="82">
        <v>292.5</v>
      </c>
      <c r="AD49" s="82">
        <v>15</v>
      </c>
      <c r="AE49" s="82"/>
      <c r="AF49" s="82">
        <v>254.5</v>
      </c>
      <c r="AG49" s="82"/>
      <c r="AH49" s="82">
        <v>276</v>
      </c>
      <c r="AI49" s="83">
        <f t="shared" si="2"/>
        <v>838</v>
      </c>
      <c r="AJ49" s="74">
        <v>235</v>
      </c>
      <c r="AK49" s="74"/>
      <c r="AL49" s="74"/>
      <c r="AM49" s="74">
        <v>163.5</v>
      </c>
      <c r="AN49" s="74">
        <v>33</v>
      </c>
      <c r="AO49" s="74">
        <v>286.5</v>
      </c>
      <c r="AP49" s="59">
        <f t="shared" si="3"/>
        <v>718</v>
      </c>
      <c r="AQ49" s="82">
        <v>285</v>
      </c>
      <c r="AR49" s="82">
        <v>19.260000000000002</v>
      </c>
      <c r="AS49" s="82">
        <v>225</v>
      </c>
      <c r="AT49" s="82"/>
      <c r="AU49" s="82"/>
      <c r="AV49" s="82">
        <v>105</v>
      </c>
      <c r="AW49" s="83">
        <f t="shared" si="4"/>
        <v>634.26</v>
      </c>
      <c r="AX49" s="82">
        <v>328</v>
      </c>
      <c r="AY49" s="82"/>
      <c r="AZ49" s="82"/>
      <c r="BA49" s="82"/>
      <c r="BB49" s="82"/>
      <c r="BC49" s="82"/>
      <c r="BD49" s="83">
        <f t="shared" si="5"/>
        <v>328</v>
      </c>
    </row>
    <row r="50" spans="1:56" ht="20" customHeight="1" x14ac:dyDescent="0.35">
      <c r="A50" t="s">
        <v>80</v>
      </c>
      <c r="B50" s="174" t="s">
        <v>849</v>
      </c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" t="s">
        <v>4</v>
      </c>
      <c r="P50" s="43" t="s">
        <v>67</v>
      </c>
      <c r="Q50" s="43" t="s">
        <v>339</v>
      </c>
      <c r="R50" s="82">
        <v>18</v>
      </c>
      <c r="S50" s="82"/>
      <c r="T50" s="82"/>
      <c r="U50" s="83">
        <f t="shared" si="0"/>
        <v>18</v>
      </c>
      <c r="V50" s="82"/>
      <c r="W50" s="82"/>
      <c r="X50" s="82">
        <v>7</v>
      </c>
      <c r="Y50" s="82"/>
      <c r="Z50" s="82"/>
      <c r="AA50" s="82"/>
      <c r="AB50" s="83">
        <f t="shared" si="1"/>
        <v>7</v>
      </c>
      <c r="AC50" s="82"/>
      <c r="AD50" s="82"/>
      <c r="AE50" s="82"/>
      <c r="AF50" s="82"/>
      <c r="AG50" s="82">
        <v>7</v>
      </c>
      <c r="AH50" s="82"/>
      <c r="AI50" s="83">
        <f t="shared" si="2"/>
        <v>7</v>
      </c>
      <c r="AJ50" s="74"/>
      <c r="AK50" s="74"/>
      <c r="AL50" s="74"/>
      <c r="AM50" s="74">
        <v>7</v>
      </c>
      <c r="AN50" s="74"/>
      <c r="AO50" s="74"/>
      <c r="AP50" s="59">
        <f t="shared" si="3"/>
        <v>7</v>
      </c>
      <c r="AQ50" s="82"/>
      <c r="AR50" s="82"/>
      <c r="AS50" s="82"/>
      <c r="AT50" s="82"/>
      <c r="AU50" s="82"/>
      <c r="AV50" s="82"/>
      <c r="AW50" s="83">
        <f t="shared" si="4"/>
        <v>0</v>
      </c>
      <c r="AX50" s="82">
        <v>18</v>
      </c>
      <c r="AY50" s="82"/>
      <c r="AZ50" s="82"/>
      <c r="BA50" s="82"/>
      <c r="BB50" s="82"/>
      <c r="BC50" s="82"/>
      <c r="BD50" s="83">
        <f t="shared" si="5"/>
        <v>18</v>
      </c>
    </row>
    <row r="51" spans="1:56" ht="20" customHeight="1" x14ac:dyDescent="0.35">
      <c r="A51" t="s">
        <v>81</v>
      </c>
      <c r="B51" s="174" t="s">
        <v>850</v>
      </c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93" t="s">
        <v>4</v>
      </c>
      <c r="P51" s="43" t="s">
        <v>67</v>
      </c>
      <c r="Q51" s="43" t="s">
        <v>339</v>
      </c>
      <c r="R51" s="82">
        <v>505.5</v>
      </c>
      <c r="S51" s="82">
        <v>30</v>
      </c>
      <c r="T51" s="82"/>
      <c r="U51" s="83">
        <f t="shared" si="0"/>
        <v>535.5</v>
      </c>
      <c r="V51" s="82"/>
      <c r="W51" s="82"/>
      <c r="X51" s="82">
        <v>475.5</v>
      </c>
      <c r="Y51" s="82"/>
      <c r="Z51" s="82"/>
      <c r="AA51" s="82"/>
      <c r="AB51" s="83">
        <f t="shared" si="1"/>
        <v>475.5</v>
      </c>
      <c r="AC51" s="82"/>
      <c r="AD51" s="82"/>
      <c r="AE51" s="82"/>
      <c r="AF51" s="82"/>
      <c r="AG51" s="82">
        <v>493</v>
      </c>
      <c r="AH51" s="82"/>
      <c r="AI51" s="83">
        <f t="shared" si="2"/>
        <v>493</v>
      </c>
      <c r="AJ51" s="74"/>
      <c r="AK51" s="74"/>
      <c r="AL51" s="74"/>
      <c r="AM51" s="74">
        <v>548</v>
      </c>
      <c r="AN51" s="74"/>
      <c r="AO51" s="74"/>
      <c r="AP51" s="59">
        <f t="shared" si="3"/>
        <v>548</v>
      </c>
      <c r="AQ51" s="82"/>
      <c r="AR51" s="82"/>
      <c r="AS51" s="82"/>
      <c r="AT51" s="82"/>
      <c r="AU51" s="82"/>
      <c r="AV51" s="82"/>
      <c r="AW51" s="83">
        <f t="shared" si="4"/>
        <v>0</v>
      </c>
      <c r="AX51" s="82">
        <v>634</v>
      </c>
      <c r="AY51" s="82"/>
      <c r="AZ51" s="82"/>
      <c r="BA51" s="82"/>
      <c r="BB51" s="82"/>
      <c r="BC51" s="82"/>
      <c r="BD51" s="83">
        <f t="shared" si="5"/>
        <v>634</v>
      </c>
    </row>
    <row r="52" spans="1:56" ht="20" customHeight="1" x14ac:dyDescent="0.35">
      <c r="A52" t="s">
        <v>82</v>
      </c>
      <c r="B52" s="75" t="s">
        <v>851</v>
      </c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4" t="s">
        <v>5</v>
      </c>
      <c r="P52" s="43" t="s">
        <v>67</v>
      </c>
      <c r="Q52" s="43" t="s">
        <v>339</v>
      </c>
      <c r="R52" s="82"/>
      <c r="S52" s="82">
        <v>333</v>
      </c>
      <c r="T52" s="82"/>
      <c r="U52" s="83">
        <f t="shared" si="0"/>
        <v>333</v>
      </c>
      <c r="V52" s="82"/>
      <c r="W52" s="82">
        <v>252.5</v>
      </c>
      <c r="X52" s="82"/>
      <c r="Y52" s="82">
        <v>246.5</v>
      </c>
      <c r="Z52" s="82"/>
      <c r="AA52" s="82"/>
      <c r="AB52" s="83">
        <f t="shared" si="1"/>
        <v>499</v>
      </c>
      <c r="AC52" s="82"/>
      <c r="AD52" s="82"/>
      <c r="AE52" s="82"/>
      <c r="AF52" s="82"/>
      <c r="AG52" s="82">
        <v>103.5</v>
      </c>
      <c r="AH52" s="82"/>
      <c r="AI52" s="83">
        <f t="shared" si="2"/>
        <v>103.5</v>
      </c>
      <c r="AJ52" s="74"/>
      <c r="AK52" s="74">
        <v>420</v>
      </c>
      <c r="AL52" s="74"/>
      <c r="AM52" s="74"/>
      <c r="AN52" s="74">
        <v>325.5</v>
      </c>
      <c r="AO52" s="74"/>
      <c r="AP52" s="59">
        <f t="shared" si="3"/>
        <v>745.5</v>
      </c>
      <c r="AQ52" s="82"/>
      <c r="AR52" s="82">
        <v>297.45999999999998</v>
      </c>
      <c r="AS52" s="82"/>
      <c r="AT52" s="82"/>
      <c r="AU52" s="82">
        <v>211</v>
      </c>
      <c r="AV52" s="82"/>
      <c r="AW52" s="83">
        <f t="shared" si="4"/>
        <v>508.46</v>
      </c>
      <c r="AX52" s="82"/>
      <c r="AY52" s="82">
        <v>303.60000000000002</v>
      </c>
      <c r="AZ52" s="82"/>
      <c r="BA52" s="82"/>
      <c r="BB52" s="82"/>
      <c r="BC52" s="82"/>
      <c r="BD52" s="83">
        <f t="shared" si="5"/>
        <v>303.60000000000002</v>
      </c>
    </row>
    <row r="53" spans="1:56" ht="20" customHeight="1" x14ac:dyDescent="0.35">
      <c r="A53" t="s">
        <v>83</v>
      </c>
      <c r="B53" s="174" t="s">
        <v>946</v>
      </c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" t="s">
        <v>65</v>
      </c>
      <c r="P53" s="43" t="s">
        <v>67</v>
      </c>
      <c r="Q53" s="43" t="s">
        <v>339</v>
      </c>
      <c r="R53" s="82"/>
      <c r="S53" s="82"/>
      <c r="T53" s="82"/>
      <c r="U53" s="83">
        <f t="shared" si="0"/>
        <v>0</v>
      </c>
      <c r="V53" s="82"/>
      <c r="W53" s="82"/>
      <c r="X53" s="82"/>
      <c r="Y53" s="82"/>
      <c r="Z53" s="82"/>
      <c r="AA53" s="82"/>
      <c r="AB53" s="83">
        <f t="shared" si="1"/>
        <v>0</v>
      </c>
      <c r="AC53" s="82"/>
      <c r="AD53" s="82"/>
      <c r="AE53" s="82"/>
      <c r="AF53" s="82"/>
      <c r="AG53" s="82"/>
      <c r="AH53" s="82"/>
      <c r="AI53" s="83">
        <f t="shared" si="2"/>
        <v>0</v>
      </c>
      <c r="AJ53" s="74"/>
      <c r="AK53" s="74"/>
      <c r="AL53" s="74"/>
      <c r="AM53" s="74"/>
      <c r="AN53" s="74"/>
      <c r="AO53" s="74"/>
      <c r="AP53" s="59">
        <f t="shared" si="3"/>
        <v>0</v>
      </c>
      <c r="AQ53" s="82"/>
      <c r="AR53" s="82"/>
      <c r="AS53" s="82"/>
      <c r="AT53" s="82"/>
      <c r="AU53" s="82"/>
      <c r="AV53" s="82"/>
      <c r="AW53" s="83">
        <f t="shared" si="4"/>
        <v>0</v>
      </c>
      <c r="AX53" s="82"/>
      <c r="AY53" s="82"/>
      <c r="AZ53" s="82"/>
      <c r="BA53" s="82"/>
      <c r="BB53" s="82"/>
      <c r="BC53" s="82"/>
      <c r="BD53" s="83">
        <f t="shared" si="5"/>
        <v>0</v>
      </c>
    </row>
    <row r="54" spans="1:56" ht="20" customHeight="1" x14ac:dyDescent="0.35">
      <c r="A54" t="s">
        <v>84</v>
      </c>
      <c r="B54" s="174" t="s">
        <v>852</v>
      </c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" t="s">
        <v>27</v>
      </c>
      <c r="P54" s="43" t="s">
        <v>67</v>
      </c>
      <c r="Q54" s="43" t="s">
        <v>343</v>
      </c>
      <c r="R54" s="82"/>
      <c r="S54" s="82"/>
      <c r="T54" s="82"/>
      <c r="U54" s="83">
        <f t="shared" si="0"/>
        <v>0</v>
      </c>
      <c r="V54" s="82">
        <v>374.5</v>
      </c>
      <c r="W54" s="82"/>
      <c r="X54" s="82"/>
      <c r="Y54" s="82"/>
      <c r="Z54" s="82"/>
      <c r="AA54" s="82">
        <v>322.5</v>
      </c>
      <c r="AB54" s="83">
        <f t="shared" si="1"/>
        <v>697</v>
      </c>
      <c r="AC54" s="82"/>
      <c r="AD54" s="82"/>
      <c r="AE54" s="82"/>
      <c r="AF54" s="82">
        <v>544.5</v>
      </c>
      <c r="AG54" s="82"/>
      <c r="AH54" s="82"/>
      <c r="AI54" s="83">
        <f t="shared" si="2"/>
        <v>544.5</v>
      </c>
      <c r="AJ54" s="74"/>
      <c r="AK54" s="74">
        <v>215</v>
      </c>
      <c r="AL54" s="74"/>
      <c r="AM54" s="74"/>
      <c r="AN54" s="74"/>
      <c r="AO54" s="74">
        <v>606.5</v>
      </c>
      <c r="AP54" s="59">
        <f t="shared" si="3"/>
        <v>821.5</v>
      </c>
      <c r="AQ54" s="82"/>
      <c r="AR54" s="82"/>
      <c r="AS54" s="82">
        <v>281</v>
      </c>
      <c r="AT54" s="82"/>
      <c r="AU54" s="82"/>
      <c r="AV54" s="82"/>
      <c r="AW54" s="83">
        <f t="shared" si="4"/>
        <v>281</v>
      </c>
      <c r="AX54" s="82"/>
      <c r="AY54" s="82">
        <v>519.5</v>
      </c>
      <c r="AZ54" s="82"/>
      <c r="BA54" s="82"/>
      <c r="BB54" s="82"/>
      <c r="BC54" s="82"/>
      <c r="BD54" s="83">
        <f t="shared" si="5"/>
        <v>519.5</v>
      </c>
    </row>
    <row r="55" spans="1:56" ht="20" customHeight="1" x14ac:dyDescent="0.35">
      <c r="A55" t="s">
        <v>85</v>
      </c>
      <c r="B55" s="174" t="s">
        <v>503</v>
      </c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" t="s">
        <v>4</v>
      </c>
      <c r="P55" s="43" t="s">
        <v>86</v>
      </c>
      <c r="Q55" s="43" t="s">
        <v>339</v>
      </c>
      <c r="R55" s="82">
        <v>35</v>
      </c>
      <c r="S55" s="82"/>
      <c r="T55" s="82"/>
      <c r="U55" s="83">
        <f t="shared" si="0"/>
        <v>35</v>
      </c>
      <c r="V55" s="82"/>
      <c r="W55" s="82"/>
      <c r="X55" s="82"/>
      <c r="Y55" s="82"/>
      <c r="Z55" s="82">
        <v>35</v>
      </c>
      <c r="AA55" s="82"/>
      <c r="AB55" s="83">
        <f t="shared" si="1"/>
        <v>35</v>
      </c>
      <c r="AC55" s="82"/>
      <c r="AD55" s="82"/>
      <c r="AE55" s="82"/>
      <c r="AF55" s="82"/>
      <c r="AG55" s="82"/>
      <c r="AH55" s="82"/>
      <c r="AI55" s="83">
        <f t="shared" si="2"/>
        <v>0</v>
      </c>
      <c r="AJ55" s="74"/>
      <c r="AK55" s="74"/>
      <c r="AL55" s="74"/>
      <c r="AM55" s="74"/>
      <c r="AN55" s="74"/>
      <c r="AO55" s="74"/>
      <c r="AP55" s="59">
        <f t="shared" si="3"/>
        <v>0</v>
      </c>
      <c r="AQ55" s="82"/>
      <c r="AR55" s="82"/>
      <c r="AS55" s="82"/>
      <c r="AT55" s="82"/>
      <c r="AU55" s="82"/>
      <c r="AV55" s="82"/>
      <c r="AW55" s="83">
        <f t="shared" si="4"/>
        <v>0</v>
      </c>
      <c r="AX55" s="82"/>
      <c r="AY55" s="82"/>
      <c r="AZ55" s="82"/>
      <c r="BA55" s="82"/>
      <c r="BB55" s="82"/>
      <c r="BC55" s="82"/>
      <c r="BD55" s="83">
        <f t="shared" si="5"/>
        <v>0</v>
      </c>
    </row>
    <row r="56" spans="1:56" ht="20" customHeight="1" x14ac:dyDescent="0.35">
      <c r="A56" t="s">
        <v>87</v>
      </c>
      <c r="B56" s="174" t="s">
        <v>745</v>
      </c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" t="s">
        <v>4</v>
      </c>
      <c r="P56" s="43" t="s">
        <v>86</v>
      </c>
      <c r="Q56" s="43" t="s">
        <v>339</v>
      </c>
      <c r="R56" s="82">
        <v>7.49</v>
      </c>
      <c r="S56" s="82"/>
      <c r="T56" s="82"/>
      <c r="U56" s="83">
        <f t="shared" si="0"/>
        <v>7.49</v>
      </c>
      <c r="V56" s="82"/>
      <c r="W56" s="82"/>
      <c r="X56" s="82"/>
      <c r="Y56" s="82"/>
      <c r="Z56" s="82">
        <v>61.5</v>
      </c>
      <c r="AA56" s="82"/>
      <c r="AB56" s="83">
        <f t="shared" si="1"/>
        <v>61.5</v>
      </c>
      <c r="AC56" s="82"/>
      <c r="AD56" s="82"/>
      <c r="AE56" s="82"/>
      <c r="AF56" s="82"/>
      <c r="AG56" s="82"/>
      <c r="AH56" s="82"/>
      <c r="AI56" s="83">
        <f t="shared" si="2"/>
        <v>0</v>
      </c>
      <c r="AJ56" s="74"/>
      <c r="AK56" s="74"/>
      <c r="AL56" s="74"/>
      <c r="AM56" s="74"/>
      <c r="AN56" s="74"/>
      <c r="AO56" s="74"/>
      <c r="AP56" s="59">
        <f t="shared" si="3"/>
        <v>0</v>
      </c>
      <c r="AQ56" s="82"/>
      <c r="AR56" s="82"/>
      <c r="AS56" s="82">
        <v>35</v>
      </c>
      <c r="AT56" s="82"/>
      <c r="AU56" s="82"/>
      <c r="AV56" s="82"/>
      <c r="AW56" s="83">
        <f t="shared" si="4"/>
        <v>35</v>
      </c>
      <c r="AX56" s="82">
        <v>1.5</v>
      </c>
      <c r="AY56" s="82"/>
      <c r="AZ56" s="82"/>
      <c r="BA56" s="82"/>
      <c r="BB56" s="82"/>
      <c r="BC56" s="82"/>
      <c r="BD56" s="83">
        <f t="shared" si="5"/>
        <v>1.5</v>
      </c>
    </row>
    <row r="57" spans="1:56" ht="20" customHeight="1" x14ac:dyDescent="0.35">
      <c r="A57" t="s">
        <v>88</v>
      </c>
      <c r="B57" s="174" t="s">
        <v>504</v>
      </c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" t="s">
        <v>4</v>
      </c>
      <c r="P57" s="43" t="s">
        <v>86</v>
      </c>
      <c r="Q57" s="43" t="s">
        <v>339</v>
      </c>
      <c r="R57" s="82">
        <v>164</v>
      </c>
      <c r="S57" s="82"/>
      <c r="T57" s="82"/>
      <c r="U57" s="83">
        <f t="shared" si="0"/>
        <v>164</v>
      </c>
      <c r="V57" s="82"/>
      <c r="W57" s="82"/>
      <c r="X57" s="82"/>
      <c r="Y57" s="82"/>
      <c r="Z57" s="82">
        <v>164</v>
      </c>
      <c r="AA57" s="82"/>
      <c r="AB57" s="83">
        <f t="shared" si="1"/>
        <v>164</v>
      </c>
      <c r="AC57" s="82"/>
      <c r="AD57" s="82"/>
      <c r="AE57" s="82"/>
      <c r="AF57" s="82"/>
      <c r="AG57" s="82"/>
      <c r="AH57" s="82">
        <v>123</v>
      </c>
      <c r="AI57" s="83">
        <f t="shared" si="2"/>
        <v>123</v>
      </c>
      <c r="AJ57" s="74"/>
      <c r="AK57" s="74"/>
      <c r="AL57" s="74"/>
      <c r="AM57" s="74"/>
      <c r="AN57" s="74"/>
      <c r="AO57" s="74"/>
      <c r="AP57" s="59">
        <f t="shared" si="3"/>
        <v>0</v>
      </c>
      <c r="AQ57" s="82"/>
      <c r="AR57" s="82"/>
      <c r="AS57" s="82">
        <v>82</v>
      </c>
      <c r="AT57" s="82"/>
      <c r="AU57" s="82"/>
      <c r="AV57" s="82"/>
      <c r="AW57" s="83">
        <f t="shared" si="4"/>
        <v>82</v>
      </c>
      <c r="AX57" s="82">
        <v>205</v>
      </c>
      <c r="AY57" s="82"/>
      <c r="AZ57" s="82"/>
      <c r="BA57" s="82"/>
      <c r="BB57" s="82"/>
      <c r="BC57" s="82"/>
      <c r="BD57" s="83">
        <f t="shared" si="5"/>
        <v>205</v>
      </c>
    </row>
    <row r="58" spans="1:56" ht="20" customHeight="1" x14ac:dyDescent="0.35">
      <c r="A58" t="s">
        <v>89</v>
      </c>
      <c r="B58" s="174" t="s">
        <v>853</v>
      </c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" t="s">
        <v>4</v>
      </c>
      <c r="P58" s="43" t="s">
        <v>86</v>
      </c>
      <c r="Q58" s="43" t="s">
        <v>339</v>
      </c>
      <c r="R58" s="82">
        <v>750.5</v>
      </c>
      <c r="S58" s="82"/>
      <c r="T58" s="82"/>
      <c r="U58" s="83">
        <f t="shared" si="0"/>
        <v>750.5</v>
      </c>
      <c r="V58" s="82"/>
      <c r="W58" s="82">
        <v>548.5</v>
      </c>
      <c r="X58" s="82"/>
      <c r="Y58" s="82"/>
      <c r="Z58" s="82">
        <v>545.5</v>
      </c>
      <c r="AA58" s="82"/>
      <c r="AB58" s="83">
        <f t="shared" si="1"/>
        <v>1094</v>
      </c>
      <c r="AC58" s="82"/>
      <c r="AD58" s="82">
        <v>598</v>
      </c>
      <c r="AE58" s="82"/>
      <c r="AF58" s="82"/>
      <c r="AG58" s="82"/>
      <c r="AH58" s="82">
        <v>381</v>
      </c>
      <c r="AI58" s="83">
        <f t="shared" si="2"/>
        <v>979</v>
      </c>
      <c r="AJ58" s="74"/>
      <c r="AK58" s="74">
        <v>591</v>
      </c>
      <c r="AL58" s="74"/>
      <c r="AM58" s="74"/>
      <c r="AN58" s="74">
        <v>346</v>
      </c>
      <c r="AO58" s="74"/>
      <c r="AP58" s="59">
        <f t="shared" si="3"/>
        <v>937</v>
      </c>
      <c r="AQ58" s="82"/>
      <c r="AR58" s="82">
        <v>535.4</v>
      </c>
      <c r="AS58" s="82"/>
      <c r="AT58" s="82"/>
      <c r="AU58" s="82">
        <v>201</v>
      </c>
      <c r="AV58" s="82"/>
      <c r="AW58" s="83">
        <f t="shared" si="4"/>
        <v>736.4</v>
      </c>
      <c r="AX58" s="82">
        <v>824</v>
      </c>
      <c r="AY58" s="82"/>
      <c r="AZ58" s="82"/>
      <c r="BA58" s="82"/>
      <c r="BB58" s="82"/>
      <c r="BC58" s="82"/>
      <c r="BD58" s="83">
        <f t="shared" si="5"/>
        <v>824</v>
      </c>
    </row>
    <row r="59" spans="1:56" ht="20" customHeight="1" x14ac:dyDescent="0.35">
      <c r="A59" t="s">
        <v>90</v>
      </c>
      <c r="B59" s="179" t="s">
        <v>505</v>
      </c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89" t="s">
        <v>33</v>
      </c>
      <c r="P59" s="43" t="s">
        <v>86</v>
      </c>
      <c r="Q59" s="43" t="s">
        <v>339</v>
      </c>
      <c r="R59" s="82"/>
      <c r="S59" s="82"/>
      <c r="T59" s="82"/>
      <c r="U59" s="83">
        <f t="shared" si="0"/>
        <v>0</v>
      </c>
      <c r="V59" s="82"/>
      <c r="W59" s="82"/>
      <c r="X59" s="82"/>
      <c r="Y59" s="82"/>
      <c r="Z59" s="82"/>
      <c r="AA59" s="82"/>
      <c r="AB59" s="83">
        <f t="shared" si="1"/>
        <v>0</v>
      </c>
      <c r="AC59" s="82"/>
      <c r="AD59" s="82"/>
      <c r="AE59" s="82"/>
      <c r="AF59" s="82"/>
      <c r="AG59" s="82"/>
      <c r="AH59" s="82"/>
      <c r="AI59" s="83">
        <f t="shared" si="2"/>
        <v>0</v>
      </c>
      <c r="AJ59" s="74"/>
      <c r="AK59" s="74"/>
      <c r="AL59" s="74"/>
      <c r="AM59" s="74"/>
      <c r="AN59" s="74"/>
      <c r="AO59" s="74"/>
      <c r="AP59" s="59">
        <f t="shared" si="3"/>
        <v>0</v>
      </c>
      <c r="AQ59" s="82"/>
      <c r="AR59" s="82">
        <f>8+24</f>
        <v>32</v>
      </c>
      <c r="AS59" s="82"/>
      <c r="AT59" s="82"/>
      <c r="AU59" s="82"/>
      <c r="AV59" s="82"/>
      <c r="AW59" s="83">
        <f t="shared" si="4"/>
        <v>32</v>
      </c>
      <c r="AX59" s="82"/>
      <c r="AY59" s="82"/>
      <c r="AZ59" s="82"/>
      <c r="BA59" s="82"/>
      <c r="BB59" s="82"/>
      <c r="BC59" s="82"/>
      <c r="BD59" s="83">
        <f t="shared" si="5"/>
        <v>0</v>
      </c>
    </row>
    <row r="60" spans="1:56" ht="20" customHeight="1" x14ac:dyDescent="0.35">
      <c r="A60" t="s">
        <v>91</v>
      </c>
      <c r="B60" s="179" t="s">
        <v>677</v>
      </c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90" t="s">
        <v>33</v>
      </c>
      <c r="P60" s="43" t="s">
        <v>86</v>
      </c>
      <c r="Q60" s="43" t="s">
        <v>339</v>
      </c>
      <c r="R60" s="82"/>
      <c r="S60" s="82"/>
      <c r="T60" s="82"/>
      <c r="U60" s="83">
        <f t="shared" si="0"/>
        <v>0</v>
      </c>
      <c r="V60" s="82"/>
      <c r="W60" s="82">
        <v>17.399999999999999</v>
      </c>
      <c r="X60" s="82"/>
      <c r="Y60" s="82"/>
      <c r="Z60" s="82"/>
      <c r="AA60" s="82"/>
      <c r="AB60" s="83">
        <f t="shared" si="1"/>
        <v>17.399999999999999</v>
      </c>
      <c r="AC60" s="82"/>
      <c r="AD60" s="82"/>
      <c r="AE60" s="82"/>
      <c r="AF60" s="82"/>
      <c r="AG60" s="82"/>
      <c r="AH60" s="82"/>
      <c r="AI60" s="83">
        <f t="shared" si="2"/>
        <v>0</v>
      </c>
      <c r="AJ60" s="74"/>
      <c r="AK60" s="74"/>
      <c r="AL60" s="74"/>
      <c r="AM60" s="74"/>
      <c r="AN60" s="74"/>
      <c r="AO60" s="74"/>
      <c r="AP60" s="59">
        <f t="shared" si="3"/>
        <v>0</v>
      </c>
      <c r="AQ60" s="82"/>
      <c r="AR60" s="82"/>
      <c r="AS60" s="82"/>
      <c r="AT60" s="82"/>
      <c r="AU60" s="82"/>
      <c r="AV60" s="82"/>
      <c r="AW60" s="83">
        <f t="shared" si="4"/>
        <v>0</v>
      </c>
      <c r="AX60" s="82"/>
      <c r="AY60" s="82">
        <v>85</v>
      </c>
      <c r="AZ60" s="82"/>
      <c r="BA60" s="82"/>
      <c r="BB60" s="82"/>
      <c r="BC60" s="82"/>
      <c r="BD60" s="83">
        <f t="shared" si="5"/>
        <v>85</v>
      </c>
    </row>
    <row r="61" spans="1:56" ht="20" customHeight="1" x14ac:dyDescent="0.35">
      <c r="A61" t="s">
        <v>92</v>
      </c>
      <c r="B61" s="174" t="s">
        <v>93</v>
      </c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" t="s">
        <v>27</v>
      </c>
      <c r="P61" s="43" t="s">
        <v>86</v>
      </c>
      <c r="Q61" s="43" t="s">
        <v>339</v>
      </c>
      <c r="R61" s="82"/>
      <c r="S61" s="82"/>
      <c r="T61" s="82"/>
      <c r="U61" s="83">
        <f t="shared" si="0"/>
        <v>0</v>
      </c>
      <c r="V61" s="82"/>
      <c r="W61" s="82"/>
      <c r="X61" s="82"/>
      <c r="Y61" s="82"/>
      <c r="Z61" s="82"/>
      <c r="AA61" s="82"/>
      <c r="AB61" s="83">
        <f t="shared" si="1"/>
        <v>0</v>
      </c>
      <c r="AC61" s="82">
        <v>1200</v>
      </c>
      <c r="AD61" s="82"/>
      <c r="AE61" s="82"/>
      <c r="AF61" s="82"/>
      <c r="AG61" s="82"/>
      <c r="AH61" s="82"/>
      <c r="AI61" s="83">
        <f t="shared" si="2"/>
        <v>1200</v>
      </c>
      <c r="AJ61" s="74"/>
      <c r="AK61" s="74">
        <v>180</v>
      </c>
      <c r="AL61" s="74"/>
      <c r="AM61" s="74"/>
      <c r="AN61" s="74"/>
      <c r="AO61" s="74"/>
      <c r="AP61" s="59">
        <f t="shared" si="3"/>
        <v>180</v>
      </c>
      <c r="AQ61" s="82"/>
      <c r="AR61" s="82"/>
      <c r="AS61" s="82"/>
      <c r="AT61" s="82"/>
      <c r="AU61" s="82"/>
      <c r="AV61" s="82"/>
      <c r="AW61" s="83">
        <f t="shared" si="4"/>
        <v>0</v>
      </c>
      <c r="AX61" s="82"/>
      <c r="AY61" s="82"/>
      <c r="AZ61" s="82"/>
      <c r="BA61" s="82"/>
      <c r="BB61" s="82"/>
      <c r="BC61" s="82"/>
      <c r="BD61" s="83">
        <f t="shared" si="5"/>
        <v>0</v>
      </c>
    </row>
    <row r="62" spans="1:56" ht="20" customHeight="1" x14ac:dyDescent="0.35">
      <c r="A62" t="s">
        <v>94</v>
      </c>
      <c r="B62" s="174" t="s">
        <v>958</v>
      </c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" t="s">
        <v>65</v>
      </c>
      <c r="P62" s="43" t="s">
        <v>86</v>
      </c>
      <c r="Q62" s="43" t="s">
        <v>339</v>
      </c>
      <c r="R62" s="82"/>
      <c r="S62" s="82"/>
      <c r="T62" s="82"/>
      <c r="U62" s="83">
        <f t="shared" si="0"/>
        <v>0</v>
      </c>
      <c r="V62" s="82"/>
      <c r="W62" s="82"/>
      <c r="X62" s="82"/>
      <c r="Y62" s="82"/>
      <c r="Z62" s="82"/>
      <c r="AA62" s="82"/>
      <c r="AB62" s="83">
        <f t="shared" si="1"/>
        <v>0</v>
      </c>
      <c r="AC62" s="82"/>
      <c r="AD62" s="82"/>
      <c r="AE62" s="82"/>
      <c r="AF62" s="82"/>
      <c r="AG62" s="82"/>
      <c r="AH62" s="82"/>
      <c r="AI62" s="83">
        <f t="shared" si="2"/>
        <v>0</v>
      </c>
      <c r="AJ62" s="74"/>
      <c r="AK62" s="74"/>
      <c r="AL62" s="74"/>
      <c r="AM62" s="74"/>
      <c r="AN62" s="74"/>
      <c r="AO62" s="74"/>
      <c r="AP62" s="59">
        <f t="shared" si="3"/>
        <v>0</v>
      </c>
      <c r="AQ62" s="82"/>
      <c r="AR62" s="82"/>
      <c r="AS62" s="82"/>
      <c r="AT62" s="82"/>
      <c r="AU62" s="82"/>
      <c r="AV62" s="82"/>
      <c r="AW62" s="83">
        <f t="shared" si="4"/>
        <v>0</v>
      </c>
      <c r="AX62" s="82"/>
      <c r="AY62" s="82"/>
      <c r="AZ62" s="82"/>
      <c r="BA62" s="82"/>
      <c r="BB62" s="82"/>
      <c r="BC62" s="82"/>
      <c r="BD62" s="83">
        <f t="shared" si="5"/>
        <v>0</v>
      </c>
    </row>
    <row r="63" spans="1:56" ht="20" customHeight="1" x14ac:dyDescent="0.35">
      <c r="A63" t="s">
        <v>95</v>
      </c>
      <c r="B63" s="174" t="s">
        <v>854</v>
      </c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" t="s">
        <v>27</v>
      </c>
      <c r="P63" s="43" t="s">
        <v>86</v>
      </c>
      <c r="Q63" s="43" t="s">
        <v>339</v>
      </c>
      <c r="R63" s="82"/>
      <c r="S63" s="82"/>
      <c r="T63" s="82"/>
      <c r="U63" s="83">
        <f t="shared" si="0"/>
        <v>0</v>
      </c>
      <c r="V63" s="82"/>
      <c r="W63" s="82"/>
      <c r="X63" s="82"/>
      <c r="Y63" s="82"/>
      <c r="Z63" s="82"/>
      <c r="AA63" s="82"/>
      <c r="AB63" s="83">
        <f t="shared" si="1"/>
        <v>0</v>
      </c>
      <c r="AC63" s="82"/>
      <c r="AD63" s="82"/>
      <c r="AE63" s="82"/>
      <c r="AF63" s="82"/>
      <c r="AG63" s="82"/>
      <c r="AH63" s="82"/>
      <c r="AI63" s="83">
        <f t="shared" si="2"/>
        <v>0</v>
      </c>
      <c r="AJ63" s="74"/>
      <c r="AK63" s="74"/>
      <c r="AL63" s="74"/>
      <c r="AM63" s="74"/>
      <c r="AN63" s="74"/>
      <c r="AO63" s="74"/>
      <c r="AP63" s="59">
        <f t="shared" si="3"/>
        <v>0</v>
      </c>
      <c r="AQ63" s="82"/>
      <c r="AR63" s="82"/>
      <c r="AS63" s="82"/>
      <c r="AT63" s="82"/>
      <c r="AU63" s="82"/>
      <c r="AV63" s="82"/>
      <c r="AW63" s="83">
        <f t="shared" si="4"/>
        <v>0</v>
      </c>
      <c r="AX63" s="82"/>
      <c r="AY63" s="82"/>
      <c r="AZ63" s="82"/>
      <c r="BA63" s="82"/>
      <c r="BB63" s="82"/>
      <c r="BC63" s="82"/>
      <c r="BD63" s="83">
        <f t="shared" si="5"/>
        <v>0</v>
      </c>
    </row>
    <row r="64" spans="1:56" ht="20" customHeight="1" x14ac:dyDescent="0.35">
      <c r="A64" t="s">
        <v>96</v>
      </c>
      <c r="B64" s="174" t="s">
        <v>959</v>
      </c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" t="s">
        <v>27</v>
      </c>
      <c r="P64" s="43" t="s">
        <v>86</v>
      </c>
      <c r="Q64" s="43" t="s">
        <v>339</v>
      </c>
      <c r="R64" s="82"/>
      <c r="S64" s="82"/>
      <c r="T64" s="82"/>
      <c r="U64" s="83">
        <f t="shared" si="0"/>
        <v>0</v>
      </c>
      <c r="V64" s="82"/>
      <c r="W64" s="82"/>
      <c r="X64" s="82"/>
      <c r="Y64" s="82"/>
      <c r="Z64" s="82"/>
      <c r="AA64" s="82"/>
      <c r="AB64" s="83">
        <f t="shared" si="1"/>
        <v>0</v>
      </c>
      <c r="AC64" s="82"/>
      <c r="AD64" s="82"/>
      <c r="AE64" s="82"/>
      <c r="AF64" s="82"/>
      <c r="AG64" s="82"/>
      <c r="AH64" s="82"/>
      <c r="AI64" s="83">
        <f t="shared" si="2"/>
        <v>0</v>
      </c>
      <c r="AJ64" s="74"/>
      <c r="AK64" s="74"/>
      <c r="AL64" s="74"/>
      <c r="AM64" s="74"/>
      <c r="AN64" s="74"/>
      <c r="AO64" s="74"/>
      <c r="AP64" s="59">
        <f t="shared" si="3"/>
        <v>0</v>
      </c>
      <c r="AQ64" s="82"/>
      <c r="AR64" s="82"/>
      <c r="AS64" s="82"/>
      <c r="AT64" s="82"/>
      <c r="AU64" s="82"/>
      <c r="AV64" s="82"/>
      <c r="AW64" s="83">
        <f t="shared" si="4"/>
        <v>0</v>
      </c>
      <c r="AX64" s="82"/>
      <c r="AY64" s="82"/>
      <c r="AZ64" s="82"/>
      <c r="BA64" s="82"/>
      <c r="BB64" s="82"/>
      <c r="BC64" s="82"/>
      <c r="BD64" s="83">
        <f t="shared" si="5"/>
        <v>0</v>
      </c>
    </row>
    <row r="65" spans="1:56" ht="20" customHeight="1" x14ac:dyDescent="0.35">
      <c r="A65" t="s">
        <v>97</v>
      </c>
      <c r="B65" s="174" t="s">
        <v>506</v>
      </c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" t="s">
        <v>27</v>
      </c>
      <c r="P65" s="43" t="s">
        <v>86</v>
      </c>
      <c r="Q65" s="43" t="s">
        <v>344</v>
      </c>
      <c r="R65" s="82">
        <v>431</v>
      </c>
      <c r="S65" s="82"/>
      <c r="T65" s="82">
        <f>405+20</f>
        <v>425</v>
      </c>
      <c r="U65" s="83">
        <f t="shared" si="0"/>
        <v>856</v>
      </c>
      <c r="V65" s="82">
        <v>355.5</v>
      </c>
      <c r="W65" s="82"/>
      <c r="X65" s="82"/>
      <c r="Y65" s="82">
        <v>651.79999999999995</v>
      </c>
      <c r="Z65" s="82">
        <v>114</v>
      </c>
      <c r="AA65" s="82">
        <v>311.5</v>
      </c>
      <c r="AB65" s="83">
        <f t="shared" si="1"/>
        <v>1432.8</v>
      </c>
      <c r="AC65" s="82">
        <v>344.5</v>
      </c>
      <c r="AD65" s="82"/>
      <c r="AE65" s="82"/>
      <c r="AF65" s="82">
        <v>480.5</v>
      </c>
      <c r="AG65" s="82"/>
      <c r="AH65" s="82">
        <v>414.5</v>
      </c>
      <c r="AI65" s="83">
        <f t="shared" si="2"/>
        <v>1239.5</v>
      </c>
      <c r="AJ65" s="74">
        <v>440.5</v>
      </c>
      <c r="AK65" s="74"/>
      <c r="AL65" s="74"/>
      <c r="AM65" s="74">
        <v>507</v>
      </c>
      <c r="AN65" s="74"/>
      <c r="AO65" s="74">
        <f>423+58</f>
        <v>481</v>
      </c>
      <c r="AP65" s="59">
        <f t="shared" si="3"/>
        <v>1428.5</v>
      </c>
      <c r="AQ65" s="82">
        <v>431.8</v>
      </c>
      <c r="AR65" s="82"/>
      <c r="AS65" s="82"/>
      <c r="AT65" s="82">
        <v>423.5</v>
      </c>
      <c r="AU65" s="82"/>
      <c r="AV65" s="82">
        <v>423.5</v>
      </c>
      <c r="AW65" s="83">
        <f t="shared" si="4"/>
        <v>1278.8</v>
      </c>
      <c r="AX65" s="82"/>
      <c r="AY65" s="82">
        <v>489</v>
      </c>
      <c r="AZ65" s="82"/>
      <c r="BA65" s="82"/>
      <c r="BB65" s="82"/>
      <c r="BC65" s="82"/>
      <c r="BD65" s="83">
        <f t="shared" si="5"/>
        <v>489</v>
      </c>
    </row>
    <row r="66" spans="1:56" ht="20" customHeight="1" x14ac:dyDescent="0.35">
      <c r="A66" t="s">
        <v>98</v>
      </c>
      <c r="B66" s="174" t="s">
        <v>746</v>
      </c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" t="s">
        <v>45</v>
      </c>
      <c r="P66" s="43" t="s">
        <v>10</v>
      </c>
      <c r="Q66" s="43" t="s">
        <v>339</v>
      </c>
      <c r="R66" s="82"/>
      <c r="S66" s="82"/>
      <c r="T66" s="82"/>
      <c r="U66" s="83">
        <f t="shared" si="0"/>
        <v>0</v>
      </c>
      <c r="V66" s="82"/>
      <c r="W66" s="82"/>
      <c r="X66" s="82">
        <v>226.9</v>
      </c>
      <c r="Y66" s="82"/>
      <c r="Z66" s="82"/>
      <c r="AA66" s="82"/>
      <c r="AB66" s="83">
        <f t="shared" si="1"/>
        <v>226.9</v>
      </c>
      <c r="AC66" s="82"/>
      <c r="AD66" s="82"/>
      <c r="AE66" s="82"/>
      <c r="AF66" s="82"/>
      <c r="AG66" s="82"/>
      <c r="AH66" s="82"/>
      <c r="AI66" s="83">
        <f t="shared" si="2"/>
        <v>0</v>
      </c>
      <c r="AJ66" s="74"/>
      <c r="AK66" s="74"/>
      <c r="AL66" s="74">
        <f>311.6+262.5</f>
        <v>574.1</v>
      </c>
      <c r="AM66" s="74"/>
      <c r="AN66" s="74"/>
      <c r="AO66" s="74"/>
      <c r="AP66" s="59">
        <f t="shared" si="3"/>
        <v>574.1</v>
      </c>
      <c r="AQ66" s="82"/>
      <c r="AR66" s="82"/>
      <c r="AS66" s="82">
        <v>374.6</v>
      </c>
      <c r="AT66" s="82"/>
      <c r="AU66" s="82"/>
      <c r="AV66" s="82"/>
      <c r="AW66" s="83">
        <f t="shared" si="4"/>
        <v>374.6</v>
      </c>
      <c r="AX66" s="82"/>
      <c r="AY66" s="82"/>
      <c r="AZ66" s="82"/>
      <c r="BA66" s="82"/>
      <c r="BB66" s="82"/>
      <c r="BC66" s="82"/>
      <c r="BD66" s="83">
        <f t="shared" si="5"/>
        <v>0</v>
      </c>
    </row>
    <row r="67" spans="1:56" ht="20" customHeight="1" x14ac:dyDescent="0.35">
      <c r="A67" t="s">
        <v>99</v>
      </c>
      <c r="B67" s="174" t="s">
        <v>775</v>
      </c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" t="s">
        <v>27</v>
      </c>
      <c r="P67" s="43" t="s">
        <v>10</v>
      </c>
      <c r="Q67" s="43" t="s">
        <v>339</v>
      </c>
      <c r="R67" s="82">
        <v>342.5</v>
      </c>
      <c r="S67" s="82"/>
      <c r="T67" s="82"/>
      <c r="U67" s="83">
        <f t="shared" si="0"/>
        <v>342.5</v>
      </c>
      <c r="V67" s="82"/>
      <c r="W67" s="82"/>
      <c r="X67" s="82"/>
      <c r="Y67" s="82"/>
      <c r="Z67" s="82">
        <v>187</v>
      </c>
      <c r="AA67" s="82"/>
      <c r="AB67" s="83">
        <f t="shared" si="1"/>
        <v>187</v>
      </c>
      <c r="AC67" s="82"/>
      <c r="AD67" s="82"/>
      <c r="AE67" s="82"/>
      <c r="AF67" s="82"/>
      <c r="AG67" s="82"/>
      <c r="AH67" s="82">
        <v>177</v>
      </c>
      <c r="AI67" s="83">
        <f t="shared" si="2"/>
        <v>177</v>
      </c>
      <c r="AJ67" s="74"/>
      <c r="AK67" s="74"/>
      <c r="AL67" s="74"/>
      <c r="AM67" s="74"/>
      <c r="AN67" s="74"/>
      <c r="AO67" s="74"/>
      <c r="AP67" s="59">
        <f t="shared" si="3"/>
        <v>0</v>
      </c>
      <c r="AQ67" s="82"/>
      <c r="AR67" s="82"/>
      <c r="AS67" s="82">
        <v>226.5</v>
      </c>
      <c r="AT67" s="82"/>
      <c r="AU67" s="82"/>
      <c r="AV67" s="82"/>
      <c r="AW67" s="83">
        <f t="shared" si="4"/>
        <v>226.5</v>
      </c>
      <c r="AX67" s="82"/>
      <c r="AY67" s="82"/>
      <c r="AZ67" s="82"/>
      <c r="BA67" s="82"/>
      <c r="BB67" s="82"/>
      <c r="BC67" s="82"/>
      <c r="BD67" s="83">
        <f t="shared" si="5"/>
        <v>0</v>
      </c>
    </row>
    <row r="68" spans="1:56" ht="20" customHeight="1" x14ac:dyDescent="0.35">
      <c r="A68" t="s">
        <v>100</v>
      </c>
      <c r="B68" s="174" t="s">
        <v>507</v>
      </c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" t="s">
        <v>27</v>
      </c>
      <c r="P68" s="43" t="s">
        <v>10</v>
      </c>
      <c r="Q68" s="43" t="s">
        <v>340</v>
      </c>
      <c r="R68" s="82"/>
      <c r="S68" s="82"/>
      <c r="T68" s="82"/>
      <c r="U68" s="83">
        <f t="shared" ref="U68:U131" si="6">SUM(R68:T68)</f>
        <v>0</v>
      </c>
      <c r="V68" s="82">
        <v>270</v>
      </c>
      <c r="W68" s="82"/>
      <c r="X68" s="82"/>
      <c r="Y68" s="82"/>
      <c r="Z68" s="82"/>
      <c r="AA68" s="82"/>
      <c r="AB68" s="83">
        <f t="shared" ref="AB68:AB131" si="7">SUM(V68:AA68)</f>
        <v>270</v>
      </c>
      <c r="AC68" s="82"/>
      <c r="AD68" s="82"/>
      <c r="AE68" s="82"/>
      <c r="AF68" s="82"/>
      <c r="AG68" s="82"/>
      <c r="AH68" s="82"/>
      <c r="AI68" s="83">
        <f t="shared" ref="AI68:AI131" si="8">SUM(AC68:AH68)</f>
        <v>0</v>
      </c>
      <c r="AJ68" s="74"/>
      <c r="AK68" s="74"/>
      <c r="AL68" s="74"/>
      <c r="AM68" s="74"/>
      <c r="AN68" s="74"/>
      <c r="AO68" s="74"/>
      <c r="AP68" s="59">
        <f t="shared" ref="AP68:AP131" si="9">SUM(AJ68:AO68)</f>
        <v>0</v>
      </c>
      <c r="AQ68" s="82"/>
      <c r="AR68" s="82"/>
      <c r="AS68" s="82">
        <v>350</v>
      </c>
      <c r="AT68" s="82"/>
      <c r="AU68" s="82"/>
      <c r="AV68" s="82"/>
      <c r="AW68" s="83">
        <f t="shared" ref="AW68:AW131" si="10">SUM(AQ68:AV68)</f>
        <v>350</v>
      </c>
      <c r="AX68" s="82"/>
      <c r="AY68" s="82"/>
      <c r="AZ68" s="82"/>
      <c r="BA68" s="82"/>
      <c r="BB68" s="82"/>
      <c r="BC68" s="82"/>
      <c r="BD68" s="83">
        <f t="shared" ref="BD68:BD131" si="11">SUM(AX68:BC68)</f>
        <v>0</v>
      </c>
    </row>
    <row r="69" spans="1:56" ht="20" customHeight="1" x14ac:dyDescent="0.35">
      <c r="A69" t="s">
        <v>101</v>
      </c>
      <c r="B69" s="174" t="s">
        <v>855</v>
      </c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" t="s">
        <v>27</v>
      </c>
      <c r="P69" s="43" t="s">
        <v>10</v>
      </c>
      <c r="Q69" s="43" t="s">
        <v>340</v>
      </c>
      <c r="R69" s="82"/>
      <c r="S69" s="82"/>
      <c r="T69" s="82">
        <v>178.5</v>
      </c>
      <c r="U69" s="83">
        <f t="shared" si="6"/>
        <v>178.5</v>
      </c>
      <c r="V69" s="82"/>
      <c r="W69" s="82"/>
      <c r="X69" s="82"/>
      <c r="Y69" s="82"/>
      <c r="Z69" s="82"/>
      <c r="AA69" s="82"/>
      <c r="AB69" s="83">
        <f t="shared" si="7"/>
        <v>0</v>
      </c>
      <c r="AC69" s="82"/>
      <c r="AD69" s="82"/>
      <c r="AE69" s="82"/>
      <c r="AF69" s="82"/>
      <c r="AG69" s="82"/>
      <c r="AH69" s="82">
        <v>285</v>
      </c>
      <c r="AI69" s="83">
        <f t="shared" si="8"/>
        <v>285</v>
      </c>
      <c r="AJ69" s="74"/>
      <c r="AK69" s="74"/>
      <c r="AL69" s="74"/>
      <c r="AM69" s="74"/>
      <c r="AN69" s="74"/>
      <c r="AO69" s="74">
        <v>301.5</v>
      </c>
      <c r="AP69" s="59">
        <f t="shared" si="9"/>
        <v>301.5</v>
      </c>
      <c r="AQ69" s="82"/>
      <c r="AR69" s="82"/>
      <c r="AS69" s="82"/>
      <c r="AT69" s="82"/>
      <c r="AU69" s="82"/>
      <c r="AV69" s="82">
        <v>170</v>
      </c>
      <c r="AW69" s="83">
        <f t="shared" si="10"/>
        <v>170</v>
      </c>
      <c r="AX69" s="82"/>
      <c r="AY69" s="82"/>
      <c r="AZ69" s="82"/>
      <c r="BA69" s="82"/>
      <c r="BB69" s="82"/>
      <c r="BC69" s="82"/>
      <c r="BD69" s="83">
        <f t="shared" si="11"/>
        <v>0</v>
      </c>
    </row>
    <row r="70" spans="1:56" ht="20" customHeight="1" x14ac:dyDescent="0.35">
      <c r="A70" t="s">
        <v>102</v>
      </c>
      <c r="B70" s="174" t="s">
        <v>103</v>
      </c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" t="s">
        <v>27</v>
      </c>
      <c r="P70" s="43" t="s">
        <v>10</v>
      </c>
      <c r="Q70" s="43" t="s">
        <v>340</v>
      </c>
      <c r="R70" s="82"/>
      <c r="S70" s="82"/>
      <c r="T70" s="82"/>
      <c r="U70" s="83">
        <f t="shared" si="6"/>
        <v>0</v>
      </c>
      <c r="V70" s="82"/>
      <c r="W70" s="82"/>
      <c r="X70" s="82"/>
      <c r="Y70" s="82"/>
      <c r="Z70" s="82"/>
      <c r="AA70" s="82"/>
      <c r="AB70" s="83">
        <f t="shared" si="7"/>
        <v>0</v>
      </c>
      <c r="AC70" s="82"/>
      <c r="AD70" s="82"/>
      <c r="AE70" s="82"/>
      <c r="AF70" s="82"/>
      <c r="AG70" s="82"/>
      <c r="AH70" s="82"/>
      <c r="AI70" s="83">
        <f t="shared" si="8"/>
        <v>0</v>
      </c>
      <c r="AJ70" s="74"/>
      <c r="AK70" s="74"/>
      <c r="AL70" s="74"/>
      <c r="AM70" s="74"/>
      <c r="AN70" s="74"/>
      <c r="AO70" s="74"/>
      <c r="AP70" s="59">
        <f t="shared" si="9"/>
        <v>0</v>
      </c>
      <c r="AQ70" s="82"/>
      <c r="AR70" s="82"/>
      <c r="AS70" s="82"/>
      <c r="AT70" s="82"/>
      <c r="AU70" s="82"/>
      <c r="AV70" s="82"/>
      <c r="AW70" s="83">
        <f t="shared" si="10"/>
        <v>0</v>
      </c>
      <c r="AX70" s="82"/>
      <c r="AY70" s="82"/>
      <c r="AZ70" s="82"/>
      <c r="BA70" s="82"/>
      <c r="BB70" s="82"/>
      <c r="BC70" s="82"/>
      <c r="BD70" s="83">
        <f t="shared" si="11"/>
        <v>0</v>
      </c>
    </row>
    <row r="71" spans="1:56" ht="20" customHeight="1" x14ac:dyDescent="0.35">
      <c r="A71" t="s">
        <v>104</v>
      </c>
      <c r="B71" s="170" t="s">
        <v>105</v>
      </c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" t="s">
        <v>27</v>
      </c>
      <c r="P71" s="43" t="s">
        <v>10</v>
      </c>
      <c r="Q71" s="43" t="s">
        <v>340</v>
      </c>
      <c r="R71" s="82"/>
      <c r="S71" s="82"/>
      <c r="T71" s="82">
        <v>302.3</v>
      </c>
      <c r="U71" s="83">
        <f t="shared" si="6"/>
        <v>302.3</v>
      </c>
      <c r="V71" s="82"/>
      <c r="W71" s="82"/>
      <c r="X71" s="82">
        <v>466.7</v>
      </c>
      <c r="Y71" s="82"/>
      <c r="Z71" s="82"/>
      <c r="AA71" s="82">
        <v>516.70000000000005</v>
      </c>
      <c r="AB71" s="83">
        <f t="shared" si="7"/>
        <v>983.40000000000009</v>
      </c>
      <c r="AC71" s="82"/>
      <c r="AD71" s="82"/>
      <c r="AE71" s="82">
        <v>364.4</v>
      </c>
      <c r="AF71" s="82"/>
      <c r="AG71" s="82"/>
      <c r="AH71" s="82">
        <v>407.7</v>
      </c>
      <c r="AI71" s="83">
        <f t="shared" si="8"/>
        <v>772.09999999999991</v>
      </c>
      <c r="AJ71" s="74"/>
      <c r="AK71" s="74"/>
      <c r="AL71" s="74">
        <v>570.1</v>
      </c>
      <c r="AM71" s="74"/>
      <c r="AN71" s="74"/>
      <c r="AO71" s="74">
        <v>487.2</v>
      </c>
      <c r="AP71" s="59">
        <f t="shared" si="9"/>
        <v>1057.3</v>
      </c>
      <c r="AQ71" s="82"/>
      <c r="AR71" s="82">
        <v>42</v>
      </c>
      <c r="AS71" s="82">
        <v>453.7</v>
      </c>
      <c r="AT71" s="82"/>
      <c r="AU71" s="82"/>
      <c r="AV71" s="82">
        <v>422.9</v>
      </c>
      <c r="AW71" s="83">
        <f t="shared" si="10"/>
        <v>918.59999999999991</v>
      </c>
      <c r="AX71" s="82"/>
      <c r="AY71" s="82"/>
      <c r="AZ71" s="82"/>
      <c r="BA71" s="82"/>
      <c r="BB71" s="82"/>
      <c r="BC71" s="82"/>
      <c r="BD71" s="83">
        <f t="shared" si="11"/>
        <v>0</v>
      </c>
    </row>
    <row r="72" spans="1:56" ht="20" customHeight="1" x14ac:dyDescent="0.35">
      <c r="A72" t="s">
        <v>106</v>
      </c>
      <c r="B72" s="174" t="s">
        <v>947</v>
      </c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4"/>
      <c r="P72" s="43"/>
      <c r="Q72" s="43" t="s">
        <v>348</v>
      </c>
      <c r="R72" s="82"/>
      <c r="S72" s="82"/>
      <c r="T72" s="82"/>
      <c r="U72" s="83">
        <f t="shared" si="6"/>
        <v>0</v>
      </c>
      <c r="V72" s="82"/>
      <c r="W72" s="82"/>
      <c r="X72" s="82"/>
      <c r="Y72" s="82"/>
      <c r="Z72" s="82"/>
      <c r="AA72" s="82"/>
      <c r="AB72" s="83">
        <f t="shared" si="7"/>
        <v>0</v>
      </c>
      <c r="AC72" s="82"/>
      <c r="AD72" s="82"/>
      <c r="AE72" s="82"/>
      <c r="AF72" s="82"/>
      <c r="AG72" s="82"/>
      <c r="AH72" s="82"/>
      <c r="AI72" s="83">
        <f t="shared" si="8"/>
        <v>0</v>
      </c>
      <c r="AJ72" s="74"/>
      <c r="AK72" s="74"/>
      <c r="AL72" s="74"/>
      <c r="AM72" s="74"/>
      <c r="AN72" s="74"/>
      <c r="AO72" s="74"/>
      <c r="AP72" s="59">
        <f t="shared" si="9"/>
        <v>0</v>
      </c>
      <c r="AQ72" s="82"/>
      <c r="AR72" s="82"/>
      <c r="AS72" s="82"/>
      <c r="AT72" s="82"/>
      <c r="AU72" s="82"/>
      <c r="AV72" s="82"/>
      <c r="AW72" s="83">
        <f t="shared" si="10"/>
        <v>0</v>
      </c>
      <c r="AX72" s="82"/>
      <c r="AY72" s="82"/>
      <c r="AZ72" s="82"/>
      <c r="BA72" s="82"/>
      <c r="BB72" s="82"/>
      <c r="BC72" s="82"/>
      <c r="BD72" s="83">
        <f t="shared" si="11"/>
        <v>0</v>
      </c>
    </row>
    <row r="73" spans="1:56" ht="20" customHeight="1" x14ac:dyDescent="0.35">
      <c r="A73" t="s">
        <v>107</v>
      </c>
      <c r="B73" s="179" t="s">
        <v>566</v>
      </c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90" t="s">
        <v>33</v>
      </c>
      <c r="P73" s="43" t="s">
        <v>10</v>
      </c>
      <c r="Q73" s="43" t="s">
        <v>339</v>
      </c>
      <c r="R73" s="82"/>
      <c r="S73" s="82"/>
      <c r="T73" s="82"/>
      <c r="U73" s="83">
        <f t="shared" si="6"/>
        <v>0</v>
      </c>
      <c r="V73" s="82"/>
      <c r="W73" s="82"/>
      <c r="X73" s="82"/>
      <c r="Y73" s="82"/>
      <c r="Z73" s="82"/>
      <c r="AA73" s="82"/>
      <c r="AB73" s="83">
        <f t="shared" si="7"/>
        <v>0</v>
      </c>
      <c r="AC73" s="82"/>
      <c r="AD73" s="82"/>
      <c r="AE73" s="82"/>
      <c r="AF73" s="82"/>
      <c r="AG73" s="82"/>
      <c r="AH73" s="82"/>
      <c r="AI73" s="83">
        <f t="shared" si="8"/>
        <v>0</v>
      </c>
      <c r="AJ73" s="74"/>
      <c r="AK73" s="74"/>
      <c r="AL73" s="74"/>
      <c r="AM73" s="74"/>
      <c r="AN73" s="74"/>
      <c r="AO73" s="74"/>
      <c r="AP73" s="59">
        <f t="shared" si="9"/>
        <v>0</v>
      </c>
      <c r="AQ73" s="82"/>
      <c r="AR73" s="82"/>
      <c r="AS73" s="82"/>
      <c r="AT73" s="82"/>
      <c r="AU73" s="82"/>
      <c r="AV73" s="82"/>
      <c r="AW73" s="83">
        <f t="shared" si="10"/>
        <v>0</v>
      </c>
      <c r="AX73" s="82"/>
      <c r="AY73" s="82"/>
      <c r="AZ73" s="82"/>
      <c r="BA73" s="82"/>
      <c r="BB73" s="82"/>
      <c r="BC73" s="82"/>
      <c r="BD73" s="83">
        <f t="shared" si="11"/>
        <v>0</v>
      </c>
    </row>
    <row r="74" spans="1:56" ht="20" customHeight="1" x14ac:dyDescent="0.35">
      <c r="A74" t="s">
        <v>108</v>
      </c>
      <c r="B74" s="179" t="s">
        <v>109</v>
      </c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90" t="s">
        <v>33</v>
      </c>
      <c r="P74" s="43" t="s">
        <v>10</v>
      </c>
      <c r="Q74" s="43" t="s">
        <v>339</v>
      </c>
      <c r="R74" s="82"/>
      <c r="S74" s="82"/>
      <c r="T74" s="82"/>
      <c r="U74" s="83">
        <f t="shared" si="6"/>
        <v>0</v>
      </c>
      <c r="V74" s="82"/>
      <c r="W74" s="82"/>
      <c r="X74" s="82"/>
      <c r="Y74" s="82"/>
      <c r="Z74" s="82"/>
      <c r="AA74" s="82"/>
      <c r="AB74" s="83">
        <f t="shared" si="7"/>
        <v>0</v>
      </c>
      <c r="AC74" s="82"/>
      <c r="AD74" s="82"/>
      <c r="AE74" s="82"/>
      <c r="AF74" s="82"/>
      <c r="AG74" s="82"/>
      <c r="AH74" s="82"/>
      <c r="AI74" s="83">
        <f t="shared" si="8"/>
        <v>0</v>
      </c>
      <c r="AJ74" s="74"/>
      <c r="AK74" s="74"/>
      <c r="AL74" s="74"/>
      <c r="AM74" s="74"/>
      <c r="AN74" s="74"/>
      <c r="AO74" s="74"/>
      <c r="AP74" s="59">
        <f t="shared" si="9"/>
        <v>0</v>
      </c>
      <c r="AQ74" s="82"/>
      <c r="AR74" s="82"/>
      <c r="AS74" s="82"/>
      <c r="AT74" s="82"/>
      <c r="AU74" s="82"/>
      <c r="AV74" s="82"/>
      <c r="AW74" s="83">
        <f t="shared" si="10"/>
        <v>0</v>
      </c>
      <c r="AX74" s="82"/>
      <c r="AY74" s="82"/>
      <c r="AZ74" s="82"/>
      <c r="BA74" s="82"/>
      <c r="BB74" s="82"/>
      <c r="BC74" s="82"/>
      <c r="BD74" s="83">
        <f t="shared" si="11"/>
        <v>0</v>
      </c>
    </row>
    <row r="75" spans="1:56" ht="20" customHeight="1" x14ac:dyDescent="0.35">
      <c r="A75" t="s">
        <v>110</v>
      </c>
      <c r="B75" s="174" t="s">
        <v>747</v>
      </c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" t="s">
        <v>4</v>
      </c>
      <c r="P75" s="43" t="s">
        <v>10</v>
      </c>
      <c r="Q75" s="43" t="s">
        <v>339</v>
      </c>
      <c r="R75" s="82">
        <v>129</v>
      </c>
      <c r="S75" s="82"/>
      <c r="T75" s="82"/>
      <c r="U75" s="83">
        <f t="shared" si="6"/>
        <v>129</v>
      </c>
      <c r="V75" s="82"/>
      <c r="W75" s="82"/>
      <c r="X75" s="82"/>
      <c r="Y75" s="82"/>
      <c r="Z75" s="82"/>
      <c r="AA75" s="82"/>
      <c r="AB75" s="83">
        <f t="shared" si="7"/>
        <v>0</v>
      </c>
      <c r="AC75" s="82"/>
      <c r="AD75" s="82"/>
      <c r="AE75" s="82"/>
      <c r="AF75" s="82"/>
      <c r="AG75" s="82"/>
      <c r="AH75" s="82"/>
      <c r="AI75" s="83">
        <f t="shared" si="8"/>
        <v>0</v>
      </c>
      <c r="AJ75" s="74"/>
      <c r="AK75" s="74"/>
      <c r="AL75" s="74"/>
      <c r="AM75" s="74"/>
      <c r="AN75" s="74"/>
      <c r="AO75" s="74"/>
      <c r="AP75" s="59">
        <f t="shared" si="9"/>
        <v>0</v>
      </c>
      <c r="AQ75" s="82"/>
      <c r="AR75" s="82"/>
      <c r="AS75" s="82"/>
      <c r="AT75" s="82"/>
      <c r="AU75" s="82"/>
      <c r="AV75" s="82"/>
      <c r="AW75" s="83">
        <f t="shared" si="10"/>
        <v>0</v>
      </c>
      <c r="AX75" s="82"/>
      <c r="AY75" s="82"/>
      <c r="AZ75" s="82"/>
      <c r="BA75" s="82"/>
      <c r="BB75" s="82"/>
      <c r="BC75" s="82"/>
      <c r="BD75" s="83">
        <f t="shared" si="11"/>
        <v>0</v>
      </c>
    </row>
    <row r="76" spans="1:56" ht="20" customHeight="1" x14ac:dyDescent="0.35">
      <c r="A76" t="s">
        <v>111</v>
      </c>
      <c r="B76" s="174" t="s">
        <v>508</v>
      </c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" t="s">
        <v>4</v>
      </c>
      <c r="P76" s="43" t="s">
        <v>10</v>
      </c>
      <c r="Q76" s="43" t="s">
        <v>339</v>
      </c>
      <c r="R76" s="82"/>
      <c r="S76" s="82"/>
      <c r="T76" s="82"/>
      <c r="U76" s="83">
        <f t="shared" si="6"/>
        <v>0</v>
      </c>
      <c r="V76" s="82"/>
      <c r="W76" s="82"/>
      <c r="X76" s="82"/>
      <c r="Y76" s="82"/>
      <c r="Z76" s="82"/>
      <c r="AA76" s="82"/>
      <c r="AB76" s="83">
        <f t="shared" si="7"/>
        <v>0</v>
      </c>
      <c r="AC76" s="82"/>
      <c r="AD76" s="82"/>
      <c r="AE76" s="82"/>
      <c r="AF76" s="82"/>
      <c r="AG76" s="82"/>
      <c r="AH76" s="82"/>
      <c r="AI76" s="83">
        <f t="shared" si="8"/>
        <v>0</v>
      </c>
      <c r="AJ76" s="74"/>
      <c r="AK76" s="74"/>
      <c r="AL76" s="74"/>
      <c r="AM76" s="74"/>
      <c r="AN76" s="74"/>
      <c r="AO76" s="74"/>
      <c r="AP76" s="59">
        <f t="shared" si="9"/>
        <v>0</v>
      </c>
      <c r="AQ76" s="82"/>
      <c r="AR76" s="82"/>
      <c r="AS76" s="82"/>
      <c r="AT76" s="82"/>
      <c r="AU76" s="82"/>
      <c r="AV76" s="82"/>
      <c r="AW76" s="83">
        <f t="shared" si="10"/>
        <v>0</v>
      </c>
      <c r="AX76" s="82"/>
      <c r="AY76" s="82"/>
      <c r="AZ76" s="82"/>
      <c r="BA76" s="82"/>
      <c r="BB76" s="82"/>
      <c r="BC76" s="82"/>
      <c r="BD76" s="83">
        <f t="shared" si="11"/>
        <v>0</v>
      </c>
    </row>
    <row r="77" spans="1:56" ht="20" customHeight="1" x14ac:dyDescent="0.35">
      <c r="A77" t="s">
        <v>112</v>
      </c>
      <c r="B77" s="174" t="s">
        <v>509</v>
      </c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" t="s">
        <v>4</v>
      </c>
      <c r="P77" s="43" t="s">
        <v>10</v>
      </c>
      <c r="Q77" s="43" t="s">
        <v>339</v>
      </c>
      <c r="R77" s="82">
        <v>135.5</v>
      </c>
      <c r="S77" s="82"/>
      <c r="T77" s="82"/>
      <c r="U77" s="83">
        <f t="shared" si="6"/>
        <v>135.5</v>
      </c>
      <c r="V77" s="82"/>
      <c r="W77" s="82"/>
      <c r="X77" s="82"/>
      <c r="Y77" s="82"/>
      <c r="Z77" s="82"/>
      <c r="AA77" s="82">
        <v>167.5</v>
      </c>
      <c r="AB77" s="83">
        <f t="shared" si="7"/>
        <v>167.5</v>
      </c>
      <c r="AC77" s="82"/>
      <c r="AD77" s="82"/>
      <c r="AE77" s="82"/>
      <c r="AF77" s="82"/>
      <c r="AG77" s="82"/>
      <c r="AH77" s="82"/>
      <c r="AI77" s="83">
        <f t="shared" si="8"/>
        <v>0</v>
      </c>
      <c r="AJ77" s="74"/>
      <c r="AK77" s="74"/>
      <c r="AL77" s="74"/>
      <c r="AM77" s="74"/>
      <c r="AN77" s="74"/>
      <c r="AO77" s="74"/>
      <c r="AP77" s="59">
        <f t="shared" si="9"/>
        <v>0</v>
      </c>
      <c r="AQ77" s="82"/>
      <c r="AR77" s="82"/>
      <c r="AS77" s="82"/>
      <c r="AT77" s="82"/>
      <c r="AU77" s="82"/>
      <c r="AV77" s="82"/>
      <c r="AW77" s="83">
        <f t="shared" si="10"/>
        <v>0</v>
      </c>
      <c r="AX77" s="82">
        <v>125.5</v>
      </c>
      <c r="AY77" s="82"/>
      <c r="AZ77" s="82"/>
      <c r="BA77" s="82"/>
      <c r="BB77" s="82"/>
      <c r="BC77" s="82"/>
      <c r="BD77" s="83">
        <f t="shared" si="11"/>
        <v>125.5</v>
      </c>
    </row>
    <row r="78" spans="1:56" ht="20" customHeight="1" x14ac:dyDescent="0.35">
      <c r="A78" t="s">
        <v>113</v>
      </c>
      <c r="B78" s="174" t="s">
        <v>510</v>
      </c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" t="s">
        <v>4</v>
      </c>
      <c r="P78" s="43" t="s">
        <v>10</v>
      </c>
      <c r="Q78" s="43" t="s">
        <v>339</v>
      </c>
      <c r="R78" s="82">
        <v>30</v>
      </c>
      <c r="S78" s="82"/>
      <c r="T78" s="82"/>
      <c r="U78" s="83">
        <f t="shared" si="6"/>
        <v>30</v>
      </c>
      <c r="V78" s="82"/>
      <c r="W78" s="82"/>
      <c r="X78" s="82"/>
      <c r="Y78" s="82"/>
      <c r="Z78" s="82"/>
      <c r="AA78" s="82"/>
      <c r="AB78" s="83">
        <f t="shared" si="7"/>
        <v>0</v>
      </c>
      <c r="AC78" s="82">
        <v>10</v>
      </c>
      <c r="AD78" s="82"/>
      <c r="AE78" s="82"/>
      <c r="AF78" s="82"/>
      <c r="AG78" s="82"/>
      <c r="AH78" s="82"/>
      <c r="AI78" s="83">
        <f t="shared" si="8"/>
        <v>10</v>
      </c>
      <c r="AJ78" s="74"/>
      <c r="AK78" s="74"/>
      <c r="AL78" s="74"/>
      <c r="AM78" s="74"/>
      <c r="AN78" s="74"/>
      <c r="AO78" s="74"/>
      <c r="AP78" s="59">
        <f t="shared" si="9"/>
        <v>0</v>
      </c>
      <c r="AQ78" s="82"/>
      <c r="AR78" s="82"/>
      <c r="AS78" s="82"/>
      <c r="AT78" s="82"/>
      <c r="AU78" s="82"/>
      <c r="AV78" s="82"/>
      <c r="AW78" s="83">
        <f t="shared" si="10"/>
        <v>0</v>
      </c>
      <c r="AX78" s="82">
        <v>30</v>
      </c>
      <c r="AY78" s="82"/>
      <c r="AZ78" s="82"/>
      <c r="BA78" s="82"/>
      <c r="BB78" s="82"/>
      <c r="BC78" s="82"/>
      <c r="BD78" s="83">
        <f t="shared" si="11"/>
        <v>30</v>
      </c>
    </row>
    <row r="79" spans="1:56" ht="20" customHeight="1" x14ac:dyDescent="0.35">
      <c r="A79" t="s">
        <v>114</v>
      </c>
      <c r="B79" s="175" t="s">
        <v>968</v>
      </c>
      <c r="C79" s="175"/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4" t="s">
        <v>5</v>
      </c>
      <c r="P79" s="43" t="s">
        <v>10</v>
      </c>
      <c r="Q79" s="43" t="s">
        <v>339</v>
      </c>
      <c r="R79" s="82"/>
      <c r="S79" s="82"/>
      <c r="T79" s="82"/>
      <c r="U79" s="83">
        <f t="shared" si="6"/>
        <v>0</v>
      </c>
      <c r="V79" s="82"/>
      <c r="W79" s="82"/>
      <c r="X79" s="82"/>
      <c r="Y79" s="82"/>
      <c r="Z79" s="82"/>
      <c r="AA79" s="82"/>
      <c r="AB79" s="83">
        <f t="shared" si="7"/>
        <v>0</v>
      </c>
      <c r="AC79" s="82"/>
      <c r="AD79" s="82"/>
      <c r="AE79" s="82"/>
      <c r="AF79" s="82"/>
      <c r="AG79" s="82"/>
      <c r="AH79" s="82"/>
      <c r="AI79" s="83">
        <f t="shared" si="8"/>
        <v>0</v>
      </c>
      <c r="AJ79" s="74"/>
      <c r="AK79" s="74"/>
      <c r="AL79" s="74"/>
      <c r="AM79" s="74"/>
      <c r="AN79" s="74"/>
      <c r="AO79" s="74"/>
      <c r="AP79" s="59">
        <f t="shared" si="9"/>
        <v>0</v>
      </c>
      <c r="AQ79" s="82"/>
      <c r="AR79" s="82"/>
      <c r="AS79" s="82"/>
      <c r="AT79" s="82"/>
      <c r="AU79" s="82"/>
      <c r="AV79" s="82"/>
      <c r="AW79" s="83">
        <f t="shared" si="10"/>
        <v>0</v>
      </c>
      <c r="AX79" s="82"/>
      <c r="AY79" s="82"/>
      <c r="AZ79" s="82"/>
      <c r="BA79" s="82"/>
      <c r="BB79" s="82"/>
      <c r="BC79" s="82"/>
      <c r="BD79" s="83">
        <f t="shared" si="11"/>
        <v>0</v>
      </c>
    </row>
    <row r="80" spans="1:56" ht="20" customHeight="1" x14ac:dyDescent="0.35">
      <c r="A80" t="s">
        <v>115</v>
      </c>
      <c r="B80" s="174" t="s">
        <v>856</v>
      </c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4" t="s">
        <v>5</v>
      </c>
      <c r="P80" s="43" t="s">
        <v>10</v>
      </c>
      <c r="Q80" s="43" t="s">
        <v>339</v>
      </c>
      <c r="R80" s="82"/>
      <c r="S80" s="82"/>
      <c r="T80" s="82"/>
      <c r="U80" s="83">
        <f t="shared" si="6"/>
        <v>0</v>
      </c>
      <c r="V80" s="82"/>
      <c r="W80" s="82"/>
      <c r="X80" s="82"/>
      <c r="Y80" s="82"/>
      <c r="Z80" s="82"/>
      <c r="AA80" s="82"/>
      <c r="AB80" s="83">
        <f t="shared" si="7"/>
        <v>0</v>
      </c>
      <c r="AC80" s="82"/>
      <c r="AD80" s="82"/>
      <c r="AE80" s="82"/>
      <c r="AF80" s="82"/>
      <c r="AG80" s="82"/>
      <c r="AH80" s="82"/>
      <c r="AI80" s="83">
        <f t="shared" si="8"/>
        <v>0</v>
      </c>
      <c r="AJ80" s="74"/>
      <c r="AK80" s="74"/>
      <c r="AL80" s="74"/>
      <c r="AM80" s="74"/>
      <c r="AN80" s="74"/>
      <c r="AO80" s="74"/>
      <c r="AP80" s="59">
        <f t="shared" si="9"/>
        <v>0</v>
      </c>
      <c r="AQ80" s="82"/>
      <c r="AR80" s="82"/>
      <c r="AS80" s="82"/>
      <c r="AT80" s="82"/>
      <c r="AU80" s="82"/>
      <c r="AV80" s="82"/>
      <c r="AW80" s="83">
        <f t="shared" si="10"/>
        <v>0</v>
      </c>
      <c r="AX80" s="82"/>
      <c r="AY80" s="82"/>
      <c r="AZ80" s="82"/>
      <c r="BA80" s="82"/>
      <c r="BB80" s="82"/>
      <c r="BC80" s="82"/>
      <c r="BD80" s="83">
        <f t="shared" si="11"/>
        <v>0</v>
      </c>
    </row>
    <row r="81" spans="1:56" ht="20" customHeight="1" x14ac:dyDescent="0.35">
      <c r="A81" t="s">
        <v>116</v>
      </c>
      <c r="B81" s="174" t="s">
        <v>857</v>
      </c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" t="s">
        <v>4</v>
      </c>
      <c r="P81" s="43" t="s">
        <v>10</v>
      </c>
      <c r="Q81" s="43" t="s">
        <v>339</v>
      </c>
      <c r="R81" s="82"/>
      <c r="S81" s="82"/>
      <c r="T81" s="82"/>
      <c r="U81" s="83">
        <f t="shared" si="6"/>
        <v>0</v>
      </c>
      <c r="V81" s="82">
        <v>169</v>
      </c>
      <c r="W81" s="82"/>
      <c r="X81" s="82"/>
      <c r="Y81" s="82"/>
      <c r="Z81" s="82"/>
      <c r="AA81" s="82"/>
      <c r="AB81" s="83">
        <f t="shared" si="7"/>
        <v>169</v>
      </c>
      <c r="AC81" s="82"/>
      <c r="AD81" s="82"/>
      <c r="AE81" s="82"/>
      <c r="AF81" s="82"/>
      <c r="AG81" s="82"/>
      <c r="AH81" s="82"/>
      <c r="AI81" s="83">
        <f t="shared" si="8"/>
        <v>0</v>
      </c>
      <c r="AJ81" s="74"/>
      <c r="AK81" s="74">
        <v>173.5</v>
      </c>
      <c r="AL81" s="74"/>
      <c r="AM81" s="74"/>
      <c r="AN81" s="74"/>
      <c r="AO81" s="74"/>
      <c r="AP81" s="59">
        <f t="shared" si="9"/>
        <v>173.5</v>
      </c>
      <c r="AQ81" s="82"/>
      <c r="AR81" s="82"/>
      <c r="AS81" s="82"/>
      <c r="AT81" s="82">
        <v>178</v>
      </c>
      <c r="AU81" s="82"/>
      <c r="AV81" s="82"/>
      <c r="AW81" s="83">
        <f t="shared" si="10"/>
        <v>178</v>
      </c>
      <c r="AX81" s="82"/>
      <c r="AY81" s="82"/>
      <c r="AZ81" s="82"/>
      <c r="BA81" s="82"/>
      <c r="BB81" s="82"/>
      <c r="BC81" s="82"/>
      <c r="BD81" s="83">
        <f t="shared" si="11"/>
        <v>0</v>
      </c>
    </row>
    <row r="82" spans="1:56" ht="20" customHeight="1" x14ac:dyDescent="0.35">
      <c r="A82" t="s">
        <v>117</v>
      </c>
      <c r="B82" s="174" t="s">
        <v>748</v>
      </c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" t="s">
        <v>4</v>
      </c>
      <c r="P82" s="43" t="s">
        <v>10</v>
      </c>
      <c r="Q82" s="43" t="s">
        <v>339</v>
      </c>
      <c r="R82" s="82"/>
      <c r="S82" s="82">
        <v>420</v>
      </c>
      <c r="T82" s="82"/>
      <c r="U82" s="83">
        <f t="shared" si="6"/>
        <v>420</v>
      </c>
      <c r="V82" s="82"/>
      <c r="W82" s="82">
        <v>315</v>
      </c>
      <c r="X82" s="82"/>
      <c r="Y82" s="82"/>
      <c r="Z82" s="82"/>
      <c r="AA82" s="82">
        <v>20</v>
      </c>
      <c r="AB82" s="83">
        <f t="shared" si="7"/>
        <v>335</v>
      </c>
      <c r="AC82" s="82"/>
      <c r="AD82" s="82"/>
      <c r="AE82" s="82"/>
      <c r="AF82" s="82"/>
      <c r="AG82" s="82">
        <v>347</v>
      </c>
      <c r="AH82" s="82"/>
      <c r="AI82" s="83">
        <f t="shared" si="8"/>
        <v>347</v>
      </c>
      <c r="AJ82" s="74"/>
      <c r="AK82" s="74">
        <v>321</v>
      </c>
      <c r="AL82" s="74"/>
      <c r="AM82" s="74"/>
      <c r="AN82" s="74">
        <v>417</v>
      </c>
      <c r="AO82" s="74"/>
      <c r="AP82" s="59">
        <f t="shared" si="9"/>
        <v>738</v>
      </c>
      <c r="AQ82" s="82"/>
      <c r="AR82" s="82">
        <v>264</v>
      </c>
      <c r="AS82" s="82"/>
      <c r="AT82" s="82"/>
      <c r="AU82" s="82"/>
      <c r="AV82" s="82"/>
      <c r="AW82" s="83">
        <f t="shared" si="10"/>
        <v>264</v>
      </c>
      <c r="AX82" s="82">
        <v>683</v>
      </c>
      <c r="AY82" s="82"/>
      <c r="AZ82" s="82"/>
      <c r="BA82" s="82"/>
      <c r="BB82" s="82"/>
      <c r="BC82" s="82"/>
      <c r="BD82" s="83">
        <f t="shared" si="11"/>
        <v>683</v>
      </c>
    </row>
    <row r="83" spans="1:56" ht="20" customHeight="1" x14ac:dyDescent="0.35">
      <c r="A83" t="s">
        <v>118</v>
      </c>
      <c r="B83" s="174" t="s">
        <v>119</v>
      </c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" t="s">
        <v>4</v>
      </c>
      <c r="P83" s="43" t="s">
        <v>10</v>
      </c>
      <c r="Q83" s="43" t="s">
        <v>339</v>
      </c>
      <c r="R83" s="82">
        <v>258</v>
      </c>
      <c r="S83" s="82"/>
      <c r="T83" s="82"/>
      <c r="U83" s="83">
        <f t="shared" si="6"/>
        <v>258</v>
      </c>
      <c r="V83" s="82"/>
      <c r="W83" s="82"/>
      <c r="X83" s="82"/>
      <c r="Y83" s="82"/>
      <c r="Z83" s="82"/>
      <c r="AA83" s="82"/>
      <c r="AB83" s="83">
        <f t="shared" si="7"/>
        <v>0</v>
      </c>
      <c r="AC83" s="82"/>
      <c r="AD83" s="82"/>
      <c r="AE83" s="82"/>
      <c r="AF83" s="82"/>
      <c r="AG83" s="82"/>
      <c r="AH83" s="82"/>
      <c r="AI83" s="83">
        <f t="shared" si="8"/>
        <v>0</v>
      </c>
      <c r="AJ83" s="74"/>
      <c r="AK83" s="74"/>
      <c r="AL83" s="74"/>
      <c r="AM83" s="74"/>
      <c r="AN83" s="74">
        <v>331.5</v>
      </c>
      <c r="AO83" s="74"/>
      <c r="AP83" s="59">
        <f t="shared" si="9"/>
        <v>331.5</v>
      </c>
      <c r="AQ83" s="82"/>
      <c r="AR83" s="82"/>
      <c r="AS83" s="82"/>
      <c r="AT83" s="82"/>
      <c r="AU83" s="82"/>
      <c r="AV83" s="82"/>
      <c r="AW83" s="83">
        <f t="shared" si="10"/>
        <v>0</v>
      </c>
      <c r="AX83" s="82"/>
      <c r="AY83" s="82"/>
      <c r="AZ83" s="82"/>
      <c r="BA83" s="82"/>
      <c r="BB83" s="82"/>
      <c r="BC83" s="82"/>
      <c r="BD83" s="83">
        <f t="shared" si="11"/>
        <v>0</v>
      </c>
    </row>
    <row r="84" spans="1:56" ht="20" customHeight="1" x14ac:dyDescent="0.35">
      <c r="A84" s="146" t="s">
        <v>120</v>
      </c>
      <c r="B84" s="174" t="s">
        <v>511</v>
      </c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" t="s">
        <v>4</v>
      </c>
      <c r="P84" s="12" t="s">
        <v>10</v>
      </c>
      <c r="Q84" s="43" t="s">
        <v>339</v>
      </c>
      <c r="R84" s="82"/>
      <c r="S84" s="82"/>
      <c r="T84" s="82"/>
      <c r="U84" s="83">
        <f t="shared" si="6"/>
        <v>0</v>
      </c>
      <c r="V84" s="82"/>
      <c r="W84" s="82"/>
      <c r="X84" s="82"/>
      <c r="Y84" s="82"/>
      <c r="Z84" s="82"/>
      <c r="AA84" s="82"/>
      <c r="AB84" s="83">
        <f t="shared" si="7"/>
        <v>0</v>
      </c>
      <c r="AC84" s="82"/>
      <c r="AD84" s="82"/>
      <c r="AE84" s="82"/>
      <c r="AF84" s="82"/>
      <c r="AG84" s="82"/>
      <c r="AH84" s="82"/>
      <c r="AI84" s="83">
        <f t="shared" si="8"/>
        <v>0</v>
      </c>
      <c r="AJ84" s="74"/>
      <c r="AK84" s="74"/>
      <c r="AL84" s="74"/>
      <c r="AM84" s="74"/>
      <c r="AN84" s="74"/>
      <c r="AO84" s="74"/>
      <c r="AP84" s="59">
        <f t="shared" si="9"/>
        <v>0</v>
      </c>
      <c r="AQ84" s="82"/>
      <c r="AR84" s="82"/>
      <c r="AS84" s="82"/>
      <c r="AT84" s="82"/>
      <c r="AU84" s="82"/>
      <c r="AV84" s="82"/>
      <c r="AW84" s="83">
        <f t="shared" si="10"/>
        <v>0</v>
      </c>
      <c r="AX84" s="82"/>
      <c r="AY84" s="82"/>
      <c r="AZ84" s="82"/>
      <c r="BA84" s="82"/>
      <c r="BB84" s="82"/>
      <c r="BC84" s="82"/>
      <c r="BD84" s="83">
        <f t="shared" si="11"/>
        <v>0</v>
      </c>
    </row>
    <row r="85" spans="1:56" ht="20" customHeight="1" x14ac:dyDescent="0.35">
      <c r="A85" s="146" t="s">
        <v>121</v>
      </c>
      <c r="B85" s="174" t="s">
        <v>512</v>
      </c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" t="s">
        <v>4</v>
      </c>
      <c r="P85" s="12" t="s">
        <v>10</v>
      </c>
      <c r="Q85" s="43" t="s">
        <v>339</v>
      </c>
      <c r="R85" s="82"/>
      <c r="S85" s="82"/>
      <c r="T85" s="82"/>
      <c r="U85" s="83">
        <f t="shared" si="6"/>
        <v>0</v>
      </c>
      <c r="V85" s="82"/>
      <c r="W85" s="82"/>
      <c r="X85" s="82"/>
      <c r="Y85" s="82"/>
      <c r="Z85" s="82"/>
      <c r="AA85" s="82"/>
      <c r="AB85" s="83">
        <f t="shared" si="7"/>
        <v>0</v>
      </c>
      <c r="AC85" s="82"/>
      <c r="AD85" s="82"/>
      <c r="AE85" s="82"/>
      <c r="AF85" s="82"/>
      <c r="AG85" s="82"/>
      <c r="AH85" s="82"/>
      <c r="AI85" s="83">
        <f t="shared" si="8"/>
        <v>0</v>
      </c>
      <c r="AJ85" s="74"/>
      <c r="AK85" s="74"/>
      <c r="AL85" s="74"/>
      <c r="AM85" s="74"/>
      <c r="AN85" s="74"/>
      <c r="AO85" s="74"/>
      <c r="AP85" s="59">
        <f t="shared" si="9"/>
        <v>0</v>
      </c>
      <c r="AQ85" s="82"/>
      <c r="AR85" s="82"/>
      <c r="AS85" s="82"/>
      <c r="AT85" s="82"/>
      <c r="AU85" s="82"/>
      <c r="AV85" s="82"/>
      <c r="AW85" s="83">
        <f t="shared" si="10"/>
        <v>0</v>
      </c>
      <c r="AX85" s="82"/>
      <c r="AY85" s="82"/>
      <c r="AZ85" s="82"/>
      <c r="BA85" s="82"/>
      <c r="BB85" s="82"/>
      <c r="BC85" s="82"/>
      <c r="BD85" s="83">
        <f t="shared" si="11"/>
        <v>0</v>
      </c>
    </row>
    <row r="86" spans="1:56" ht="20" customHeight="1" x14ac:dyDescent="0.35">
      <c r="A86" t="s">
        <v>122</v>
      </c>
      <c r="B86" s="174" t="s">
        <v>513</v>
      </c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" t="s">
        <v>27</v>
      </c>
      <c r="P86" s="43" t="s">
        <v>11</v>
      </c>
      <c r="Q86" s="43" t="s">
        <v>345</v>
      </c>
      <c r="R86" s="82"/>
      <c r="S86" s="82"/>
      <c r="T86" s="82"/>
      <c r="U86" s="83">
        <f t="shared" si="6"/>
        <v>0</v>
      </c>
      <c r="V86" s="82"/>
      <c r="W86" s="82"/>
      <c r="X86" s="82"/>
      <c r="Y86" s="82"/>
      <c r="Z86" s="82"/>
      <c r="AA86" s="82"/>
      <c r="AB86" s="83">
        <f t="shared" si="7"/>
        <v>0</v>
      </c>
      <c r="AC86" s="82"/>
      <c r="AD86" s="82"/>
      <c r="AE86" s="82"/>
      <c r="AF86" s="82"/>
      <c r="AG86" s="82"/>
      <c r="AH86" s="82"/>
      <c r="AI86" s="83">
        <f t="shared" si="8"/>
        <v>0</v>
      </c>
      <c r="AJ86" s="74"/>
      <c r="AK86" s="74"/>
      <c r="AL86" s="74"/>
      <c r="AM86" s="74"/>
      <c r="AN86" s="74"/>
      <c r="AO86" s="74"/>
      <c r="AP86" s="59">
        <f t="shared" si="9"/>
        <v>0</v>
      </c>
      <c r="AQ86" s="82"/>
      <c r="AR86" s="82"/>
      <c r="AS86" s="82"/>
      <c r="AT86" s="82"/>
      <c r="AU86" s="82"/>
      <c r="AV86" s="82"/>
      <c r="AW86" s="83">
        <f t="shared" si="10"/>
        <v>0</v>
      </c>
      <c r="AX86" s="82"/>
      <c r="AY86" s="82"/>
      <c r="AZ86" s="82"/>
      <c r="BA86" s="82"/>
      <c r="BB86" s="82"/>
      <c r="BC86" s="82"/>
      <c r="BD86" s="83">
        <f t="shared" si="11"/>
        <v>0</v>
      </c>
    </row>
    <row r="87" spans="1:56" ht="20" customHeight="1" x14ac:dyDescent="0.35">
      <c r="A87" t="s">
        <v>123</v>
      </c>
      <c r="B87" s="174" t="s">
        <v>514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93"/>
      <c r="P87" s="43" t="s">
        <v>11</v>
      </c>
      <c r="Q87" s="43" t="s">
        <v>345</v>
      </c>
      <c r="R87" s="82"/>
      <c r="S87" s="82"/>
      <c r="T87" s="82"/>
      <c r="U87" s="83">
        <f t="shared" si="6"/>
        <v>0</v>
      </c>
      <c r="V87" s="82"/>
      <c r="W87" s="82"/>
      <c r="X87" s="82"/>
      <c r="Y87" s="82"/>
      <c r="Z87" s="82"/>
      <c r="AA87" s="82"/>
      <c r="AB87" s="83">
        <f t="shared" si="7"/>
        <v>0</v>
      </c>
      <c r="AC87" s="82"/>
      <c r="AD87" s="82"/>
      <c r="AE87" s="82"/>
      <c r="AF87" s="82"/>
      <c r="AG87" s="82"/>
      <c r="AH87" s="82"/>
      <c r="AI87" s="83">
        <f t="shared" si="8"/>
        <v>0</v>
      </c>
      <c r="AJ87" s="74"/>
      <c r="AK87" s="74"/>
      <c r="AL87" s="74"/>
      <c r="AM87" s="74"/>
      <c r="AN87" s="74"/>
      <c r="AO87" s="74"/>
      <c r="AP87" s="59">
        <f t="shared" si="9"/>
        <v>0</v>
      </c>
      <c r="AQ87" s="82"/>
      <c r="AR87" s="82"/>
      <c r="AS87" s="82"/>
      <c r="AT87" s="82"/>
      <c r="AU87" s="82"/>
      <c r="AV87" s="82"/>
      <c r="AW87" s="83">
        <f t="shared" si="10"/>
        <v>0</v>
      </c>
      <c r="AX87" s="82"/>
      <c r="AY87" s="82"/>
      <c r="AZ87" s="82"/>
      <c r="BA87" s="82"/>
      <c r="BB87" s="82"/>
      <c r="BC87" s="82"/>
      <c r="BD87" s="83">
        <f t="shared" si="11"/>
        <v>0</v>
      </c>
    </row>
    <row r="88" spans="1:56" ht="20" customHeight="1" x14ac:dyDescent="0.35">
      <c r="A88" t="s">
        <v>124</v>
      </c>
      <c r="B88" s="174" t="s">
        <v>515</v>
      </c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" t="s">
        <v>27</v>
      </c>
      <c r="P88" s="43" t="s">
        <v>11</v>
      </c>
      <c r="Q88" s="43" t="s">
        <v>344</v>
      </c>
      <c r="R88" s="82"/>
      <c r="S88" s="82"/>
      <c r="T88" s="82"/>
      <c r="U88" s="83">
        <f t="shared" si="6"/>
        <v>0</v>
      </c>
      <c r="V88" s="82">
        <v>1047</v>
      </c>
      <c r="W88" s="82"/>
      <c r="X88" s="82"/>
      <c r="Y88" s="82"/>
      <c r="Z88" s="82">
        <v>699</v>
      </c>
      <c r="AA88" s="82"/>
      <c r="AB88" s="83">
        <f t="shared" si="7"/>
        <v>1746</v>
      </c>
      <c r="AC88" s="82">
        <v>759</v>
      </c>
      <c r="AD88" s="82"/>
      <c r="AE88" s="82"/>
      <c r="AF88" s="82"/>
      <c r="AG88" s="82">
        <v>744</v>
      </c>
      <c r="AH88" s="82"/>
      <c r="AI88" s="83">
        <f t="shared" si="8"/>
        <v>1503</v>
      </c>
      <c r="AJ88" s="74">
        <v>896</v>
      </c>
      <c r="AK88" s="74"/>
      <c r="AL88" s="74"/>
      <c r="AM88" s="74"/>
      <c r="AN88" s="74">
        <v>646</v>
      </c>
      <c r="AO88" s="74"/>
      <c r="AP88" s="59">
        <f t="shared" si="9"/>
        <v>1542</v>
      </c>
      <c r="AQ88" s="82">
        <v>601</v>
      </c>
      <c r="AR88" s="82"/>
      <c r="AS88" s="82"/>
      <c r="AT88" s="82">
        <v>1035</v>
      </c>
      <c r="AU88" s="82"/>
      <c r="AV88" s="82"/>
      <c r="AW88" s="83">
        <f t="shared" si="10"/>
        <v>1636</v>
      </c>
      <c r="AX88" s="82">
        <v>1009</v>
      </c>
      <c r="AY88" s="82"/>
      <c r="AZ88" s="82"/>
      <c r="BA88" s="82"/>
      <c r="BB88" s="82"/>
      <c r="BC88" s="82"/>
      <c r="BD88" s="83">
        <f t="shared" si="11"/>
        <v>1009</v>
      </c>
    </row>
    <row r="89" spans="1:56" ht="20" customHeight="1" x14ac:dyDescent="0.35">
      <c r="A89" t="s">
        <v>125</v>
      </c>
      <c r="B89" s="174" t="s">
        <v>126</v>
      </c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" t="s">
        <v>27</v>
      </c>
      <c r="P89" s="43" t="s">
        <v>11</v>
      </c>
      <c r="Q89" s="43" t="s">
        <v>287</v>
      </c>
      <c r="R89" s="82"/>
      <c r="S89" s="82"/>
      <c r="T89" s="82"/>
      <c r="U89" s="83">
        <f t="shared" si="6"/>
        <v>0</v>
      </c>
      <c r="V89" s="82"/>
      <c r="W89" s="82"/>
      <c r="X89" s="82"/>
      <c r="Y89" s="82"/>
      <c r="Z89" s="82"/>
      <c r="AA89" s="82"/>
      <c r="AB89" s="83">
        <f t="shared" si="7"/>
        <v>0</v>
      </c>
      <c r="AC89" s="82"/>
      <c r="AD89" s="82"/>
      <c r="AE89" s="82"/>
      <c r="AF89" s="82"/>
      <c r="AG89" s="82"/>
      <c r="AH89" s="82"/>
      <c r="AI89" s="83">
        <f t="shared" si="8"/>
        <v>0</v>
      </c>
      <c r="AJ89" s="74"/>
      <c r="AK89" s="74"/>
      <c r="AL89" s="74"/>
      <c r="AM89" s="74"/>
      <c r="AN89" s="74"/>
      <c r="AO89" s="74"/>
      <c r="AP89" s="59">
        <f t="shared" si="9"/>
        <v>0</v>
      </c>
      <c r="AQ89" s="82"/>
      <c r="AR89" s="82"/>
      <c r="AS89" s="82"/>
      <c r="AT89" s="82"/>
      <c r="AU89" s="82"/>
      <c r="AV89" s="82"/>
      <c r="AW89" s="83">
        <f t="shared" si="10"/>
        <v>0</v>
      </c>
      <c r="AX89" s="82"/>
      <c r="AY89" s="82"/>
      <c r="AZ89" s="82"/>
      <c r="BA89" s="82"/>
      <c r="BB89" s="82"/>
      <c r="BC89" s="82"/>
      <c r="BD89" s="83">
        <f t="shared" si="11"/>
        <v>0</v>
      </c>
    </row>
    <row r="90" spans="1:56" ht="20" customHeight="1" x14ac:dyDescent="0.35">
      <c r="A90" t="s">
        <v>127</v>
      </c>
      <c r="B90" s="175" t="s">
        <v>539</v>
      </c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4" t="s">
        <v>5</v>
      </c>
      <c r="P90" s="43" t="s">
        <v>10</v>
      </c>
      <c r="Q90" s="43" t="s">
        <v>339</v>
      </c>
      <c r="R90" s="82"/>
      <c r="S90" s="82">
        <v>174.77</v>
      </c>
      <c r="T90" s="82"/>
      <c r="U90" s="83">
        <f t="shared" si="6"/>
        <v>174.77</v>
      </c>
      <c r="V90" s="82">
        <v>291.5</v>
      </c>
      <c r="W90" s="82"/>
      <c r="X90" s="82"/>
      <c r="Y90" s="82">
        <v>146.5</v>
      </c>
      <c r="Z90" s="82"/>
      <c r="AA90" s="82"/>
      <c r="AB90" s="83">
        <f t="shared" si="7"/>
        <v>438</v>
      </c>
      <c r="AC90" s="82">
        <v>277</v>
      </c>
      <c r="AD90" s="82"/>
      <c r="AE90" s="82"/>
      <c r="AF90" s="82">
        <v>291</v>
      </c>
      <c r="AG90" s="82"/>
      <c r="AH90" s="82"/>
      <c r="AI90" s="83">
        <f t="shared" si="8"/>
        <v>568</v>
      </c>
      <c r="AJ90" s="74">
        <v>307</v>
      </c>
      <c r="AK90" s="74"/>
      <c r="AL90" s="74"/>
      <c r="AM90" s="74">
        <v>312</v>
      </c>
      <c r="AN90" s="74"/>
      <c r="AO90" s="74"/>
      <c r="AP90" s="59">
        <f t="shared" si="9"/>
        <v>619</v>
      </c>
      <c r="AQ90" s="82">
        <v>347.5</v>
      </c>
      <c r="AR90" s="82"/>
      <c r="AS90" s="82"/>
      <c r="AT90" s="82">
        <v>321.5</v>
      </c>
      <c r="AU90" s="82"/>
      <c r="AV90" s="82"/>
      <c r="AW90" s="83">
        <f t="shared" si="10"/>
        <v>669</v>
      </c>
      <c r="AX90" s="82">
        <v>316</v>
      </c>
      <c r="AY90" s="82"/>
      <c r="AZ90" s="82"/>
      <c r="BA90" s="82"/>
      <c r="BB90" s="82"/>
      <c r="BC90" s="82"/>
      <c r="BD90" s="83">
        <f t="shared" si="11"/>
        <v>316</v>
      </c>
    </row>
    <row r="91" spans="1:56" ht="20" customHeight="1" x14ac:dyDescent="0.35">
      <c r="A91" t="s">
        <v>128</v>
      </c>
      <c r="B91" s="175" t="s">
        <v>858</v>
      </c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4" t="s">
        <v>5</v>
      </c>
      <c r="P91" s="43"/>
      <c r="Q91" s="43" t="s">
        <v>339</v>
      </c>
      <c r="R91" s="82">
        <v>153.5</v>
      </c>
      <c r="S91" s="82"/>
      <c r="T91" s="82"/>
      <c r="U91" s="83">
        <f t="shared" si="6"/>
        <v>153.5</v>
      </c>
      <c r="V91" s="82"/>
      <c r="W91" s="82"/>
      <c r="X91" s="82"/>
      <c r="Y91" s="82">
        <v>269.5</v>
      </c>
      <c r="Z91" s="82"/>
      <c r="AA91" s="82"/>
      <c r="AB91" s="83">
        <f t="shared" si="7"/>
        <v>269.5</v>
      </c>
      <c r="AC91" s="82"/>
      <c r="AD91" s="82"/>
      <c r="AE91" s="82"/>
      <c r="AF91" s="82"/>
      <c r="AG91" s="82"/>
      <c r="AH91" s="82"/>
      <c r="AI91" s="83">
        <f t="shared" si="8"/>
        <v>0</v>
      </c>
      <c r="AJ91" s="74"/>
      <c r="AK91" s="74"/>
      <c r="AL91" s="74"/>
      <c r="AM91" s="74">
        <v>110</v>
      </c>
      <c r="AN91" s="74"/>
      <c r="AO91" s="74"/>
      <c r="AP91" s="59">
        <f t="shared" si="9"/>
        <v>110</v>
      </c>
      <c r="AQ91" s="82"/>
      <c r="AR91" s="82"/>
      <c r="AS91" s="82"/>
      <c r="AT91" s="82">
        <v>197.5</v>
      </c>
      <c r="AU91" s="82"/>
      <c r="AV91" s="82"/>
      <c r="AW91" s="83">
        <f t="shared" si="10"/>
        <v>197.5</v>
      </c>
      <c r="AX91" s="82"/>
      <c r="AY91" s="82"/>
      <c r="AZ91" s="82"/>
      <c r="BA91" s="82"/>
      <c r="BB91" s="82"/>
      <c r="BC91" s="82"/>
      <c r="BD91" s="83">
        <f t="shared" si="11"/>
        <v>0</v>
      </c>
    </row>
    <row r="92" spans="1:56" ht="20" customHeight="1" x14ac:dyDescent="0.35">
      <c r="A92" t="s">
        <v>129</v>
      </c>
      <c r="B92" s="170" t="s">
        <v>859</v>
      </c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4"/>
      <c r="P92" s="12"/>
      <c r="Q92" s="12" t="s">
        <v>344</v>
      </c>
      <c r="R92" s="82"/>
      <c r="S92" s="82"/>
      <c r="T92" s="82">
        <v>480.8</v>
      </c>
      <c r="U92" s="83">
        <f t="shared" si="6"/>
        <v>480.8</v>
      </c>
      <c r="V92" s="82"/>
      <c r="W92" s="82"/>
      <c r="X92" s="82"/>
      <c r="Y92" s="82"/>
      <c r="Z92" s="82">
        <v>566.5</v>
      </c>
      <c r="AA92" s="82"/>
      <c r="AB92" s="83">
        <f t="shared" si="7"/>
        <v>566.5</v>
      </c>
      <c r="AC92" s="82"/>
      <c r="AD92" s="82"/>
      <c r="AE92" s="82"/>
      <c r="AF92" s="82">
        <v>523</v>
      </c>
      <c r="AG92" s="82"/>
      <c r="AH92" s="82"/>
      <c r="AI92" s="83">
        <f t="shared" si="8"/>
        <v>523</v>
      </c>
      <c r="AJ92" s="74"/>
      <c r="AK92" s="74"/>
      <c r="AL92" s="74"/>
      <c r="AM92" s="74"/>
      <c r="AN92" s="74"/>
      <c r="AO92" s="74">
        <v>338.3</v>
      </c>
      <c r="AP92" s="59">
        <f t="shared" si="9"/>
        <v>338.3</v>
      </c>
      <c r="AQ92" s="82">
        <v>30</v>
      </c>
      <c r="AR92" s="82"/>
      <c r="AS92" s="82"/>
      <c r="AT92" s="82"/>
      <c r="AU92" s="82"/>
      <c r="AV92" s="82">
        <v>447</v>
      </c>
      <c r="AW92" s="83">
        <f t="shared" si="10"/>
        <v>477</v>
      </c>
      <c r="AX92" s="82"/>
      <c r="AY92" s="82"/>
      <c r="AZ92" s="82"/>
      <c r="BA92" s="82"/>
      <c r="BB92" s="82"/>
      <c r="BC92" s="82"/>
      <c r="BD92" s="83">
        <f t="shared" si="11"/>
        <v>0</v>
      </c>
    </row>
    <row r="93" spans="1:56" ht="20" customHeight="1" x14ac:dyDescent="0.35">
      <c r="A93" t="s">
        <v>130</v>
      </c>
      <c r="B93" s="170" t="s">
        <v>516</v>
      </c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4"/>
      <c r="P93" s="12"/>
      <c r="Q93" s="12" t="s">
        <v>339</v>
      </c>
      <c r="R93" s="82"/>
      <c r="S93" s="82"/>
      <c r="T93" s="82"/>
      <c r="U93" s="83">
        <f t="shared" si="6"/>
        <v>0</v>
      </c>
      <c r="V93" s="82"/>
      <c r="W93" s="82"/>
      <c r="X93" s="82"/>
      <c r="Y93" s="82"/>
      <c r="Z93" s="82"/>
      <c r="AA93" s="82"/>
      <c r="AB93" s="83">
        <f t="shared" si="7"/>
        <v>0</v>
      </c>
      <c r="AC93" s="82"/>
      <c r="AD93" s="82"/>
      <c r="AE93" s="82"/>
      <c r="AF93" s="82"/>
      <c r="AG93" s="82"/>
      <c r="AH93" s="82"/>
      <c r="AI93" s="83">
        <f t="shared" si="8"/>
        <v>0</v>
      </c>
      <c r="AJ93" s="74"/>
      <c r="AK93" s="74"/>
      <c r="AL93" s="74"/>
      <c r="AM93" s="74"/>
      <c r="AN93" s="74"/>
      <c r="AO93" s="74"/>
      <c r="AP93" s="59">
        <f t="shared" si="9"/>
        <v>0</v>
      </c>
      <c r="AQ93" s="82">
        <v>99</v>
      </c>
      <c r="AR93" s="82">
        <v>97</v>
      </c>
      <c r="AS93" s="82"/>
      <c r="AT93" s="82"/>
      <c r="AU93" s="82"/>
      <c r="AV93" s="82"/>
      <c r="AW93" s="83">
        <f t="shared" si="10"/>
        <v>196</v>
      </c>
      <c r="AX93" s="82"/>
      <c r="AY93" s="82"/>
      <c r="AZ93" s="82"/>
      <c r="BA93" s="82"/>
      <c r="BB93" s="82"/>
      <c r="BC93" s="82"/>
      <c r="BD93" s="83">
        <f t="shared" si="11"/>
        <v>0</v>
      </c>
    </row>
    <row r="94" spans="1:56" ht="20" customHeight="1" x14ac:dyDescent="0.35">
      <c r="A94" t="s">
        <v>131</v>
      </c>
      <c r="B94" s="174" t="s">
        <v>960</v>
      </c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4"/>
      <c r="P94" s="12"/>
      <c r="Q94" s="12" t="s">
        <v>348</v>
      </c>
      <c r="R94" s="82"/>
      <c r="S94" s="82"/>
      <c r="T94" s="82"/>
      <c r="U94" s="83">
        <f t="shared" si="6"/>
        <v>0</v>
      </c>
      <c r="V94" s="82"/>
      <c r="W94" s="82">
        <v>89.1</v>
      </c>
      <c r="X94" s="82"/>
      <c r="Y94" s="82"/>
      <c r="Z94" s="82"/>
      <c r="AA94" s="82"/>
      <c r="AB94" s="83">
        <f t="shared" si="7"/>
        <v>89.1</v>
      </c>
      <c r="AC94" s="82"/>
      <c r="AD94" s="82"/>
      <c r="AE94" s="82"/>
      <c r="AF94" s="82"/>
      <c r="AG94" s="82"/>
      <c r="AH94" s="82"/>
      <c r="AI94" s="83">
        <f t="shared" si="8"/>
        <v>0</v>
      </c>
      <c r="AJ94" s="74"/>
      <c r="AK94" s="74">
        <v>104.1</v>
      </c>
      <c r="AL94" s="74"/>
      <c r="AM94" s="74"/>
      <c r="AN94" s="74"/>
      <c r="AO94" s="74"/>
      <c r="AP94" s="59">
        <f t="shared" si="9"/>
        <v>104.1</v>
      </c>
      <c r="AQ94" s="82"/>
      <c r="AR94" s="82"/>
      <c r="AS94" s="82"/>
      <c r="AT94" s="82"/>
      <c r="AU94" s="82"/>
      <c r="AV94" s="82"/>
      <c r="AW94" s="83">
        <f t="shared" si="10"/>
        <v>0</v>
      </c>
      <c r="AX94" s="82"/>
      <c r="AY94" s="82"/>
      <c r="AZ94" s="82"/>
      <c r="BA94" s="82"/>
      <c r="BB94" s="82"/>
      <c r="BC94" s="82"/>
      <c r="BD94" s="83">
        <f t="shared" si="11"/>
        <v>0</v>
      </c>
    </row>
    <row r="95" spans="1:56" ht="20" customHeight="1" x14ac:dyDescent="0.35">
      <c r="A95" t="s">
        <v>132</v>
      </c>
      <c r="B95" s="174" t="s">
        <v>517</v>
      </c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4"/>
      <c r="P95" s="12"/>
      <c r="Q95" s="12" t="s">
        <v>348</v>
      </c>
      <c r="R95" s="82"/>
      <c r="S95" s="82"/>
      <c r="T95" s="82"/>
      <c r="U95" s="83">
        <f t="shared" si="6"/>
        <v>0</v>
      </c>
      <c r="V95" s="82"/>
      <c r="W95" s="82"/>
      <c r="X95" s="82"/>
      <c r="Y95" s="82"/>
      <c r="Z95" s="82"/>
      <c r="AA95" s="82"/>
      <c r="AB95" s="83">
        <f t="shared" si="7"/>
        <v>0</v>
      </c>
      <c r="AC95" s="82"/>
      <c r="AD95" s="82"/>
      <c r="AE95" s="82"/>
      <c r="AF95" s="82"/>
      <c r="AG95" s="82"/>
      <c r="AH95" s="82"/>
      <c r="AI95" s="83">
        <f t="shared" si="8"/>
        <v>0</v>
      </c>
      <c r="AJ95" s="74"/>
      <c r="AK95" s="74"/>
      <c r="AL95" s="74"/>
      <c r="AM95" s="74"/>
      <c r="AN95" s="74"/>
      <c r="AO95" s="74"/>
      <c r="AP95" s="59">
        <f t="shared" si="9"/>
        <v>0</v>
      </c>
      <c r="AQ95" s="82">
        <v>154</v>
      </c>
      <c r="AR95" s="82"/>
      <c r="AS95" s="82"/>
      <c r="AT95" s="82"/>
      <c r="AU95" s="82"/>
      <c r="AV95" s="82"/>
      <c r="AW95" s="83">
        <f t="shared" si="10"/>
        <v>154</v>
      </c>
      <c r="AX95" s="82"/>
      <c r="AY95" s="82"/>
      <c r="AZ95" s="82"/>
      <c r="BA95" s="82"/>
      <c r="BB95" s="82"/>
      <c r="BC95" s="82"/>
      <c r="BD95" s="83">
        <f t="shared" si="11"/>
        <v>0</v>
      </c>
    </row>
    <row r="96" spans="1:56" ht="20" customHeight="1" x14ac:dyDescent="0.35">
      <c r="A96" t="s">
        <v>133</v>
      </c>
      <c r="B96" s="174" t="s">
        <v>134</v>
      </c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4"/>
      <c r="P96" s="12"/>
      <c r="Q96" s="12" t="s">
        <v>287</v>
      </c>
      <c r="R96" s="82"/>
      <c r="S96" s="82"/>
      <c r="T96" s="82"/>
      <c r="U96" s="83">
        <f t="shared" si="6"/>
        <v>0</v>
      </c>
      <c r="V96" s="82"/>
      <c r="W96" s="82"/>
      <c r="X96" s="82"/>
      <c r="Y96" s="82"/>
      <c r="Z96" s="82"/>
      <c r="AA96" s="82"/>
      <c r="AB96" s="83">
        <f t="shared" si="7"/>
        <v>0</v>
      </c>
      <c r="AC96" s="82"/>
      <c r="AD96" s="82"/>
      <c r="AE96" s="82"/>
      <c r="AF96" s="82"/>
      <c r="AG96" s="82"/>
      <c r="AH96" s="82"/>
      <c r="AI96" s="83">
        <f t="shared" si="8"/>
        <v>0</v>
      </c>
      <c r="AJ96" s="74"/>
      <c r="AK96" s="74"/>
      <c r="AL96" s="74"/>
      <c r="AM96" s="74"/>
      <c r="AN96" s="74"/>
      <c r="AO96" s="74"/>
      <c r="AP96" s="59">
        <f t="shared" si="9"/>
        <v>0</v>
      </c>
      <c r="AQ96" s="82"/>
      <c r="AR96" s="82"/>
      <c r="AS96" s="82"/>
      <c r="AT96" s="82"/>
      <c r="AU96" s="82"/>
      <c r="AV96" s="82"/>
      <c r="AW96" s="83">
        <f t="shared" si="10"/>
        <v>0</v>
      </c>
      <c r="AX96" s="82"/>
      <c r="AY96" s="82"/>
      <c r="AZ96" s="82"/>
      <c r="BA96" s="82"/>
      <c r="BB96" s="82"/>
      <c r="BC96" s="82"/>
      <c r="BD96" s="83">
        <f t="shared" si="11"/>
        <v>0</v>
      </c>
    </row>
    <row r="97" spans="1:56" ht="20" customHeight="1" x14ac:dyDescent="0.35">
      <c r="A97" t="s">
        <v>135</v>
      </c>
      <c r="B97" s="170" t="s">
        <v>518</v>
      </c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4"/>
      <c r="P97" s="12"/>
      <c r="Q97" s="12" t="s">
        <v>339</v>
      </c>
      <c r="R97" s="82"/>
      <c r="S97" s="82"/>
      <c r="T97" s="82"/>
      <c r="U97" s="83">
        <f t="shared" si="6"/>
        <v>0</v>
      </c>
      <c r="V97" s="82"/>
      <c r="W97" s="82"/>
      <c r="X97" s="82"/>
      <c r="Y97" s="82"/>
      <c r="Z97" s="82"/>
      <c r="AA97" s="82"/>
      <c r="AB97" s="83">
        <f t="shared" si="7"/>
        <v>0</v>
      </c>
      <c r="AC97" s="82"/>
      <c r="AD97" s="82"/>
      <c r="AE97" s="82"/>
      <c r="AF97" s="82"/>
      <c r="AG97" s="82"/>
      <c r="AH97" s="82"/>
      <c r="AI97" s="83">
        <f t="shared" si="8"/>
        <v>0</v>
      </c>
      <c r="AJ97" s="74"/>
      <c r="AK97" s="74"/>
      <c r="AL97" s="74">
        <v>162.5</v>
      </c>
      <c r="AM97" s="74"/>
      <c r="AN97" s="74"/>
      <c r="AO97" s="74"/>
      <c r="AP97" s="59">
        <f t="shared" si="9"/>
        <v>162.5</v>
      </c>
      <c r="AQ97" s="82"/>
      <c r="AR97" s="82"/>
      <c r="AS97" s="82"/>
      <c r="AT97" s="82"/>
      <c r="AU97" s="82"/>
      <c r="AV97" s="82"/>
      <c r="AW97" s="83">
        <f t="shared" si="10"/>
        <v>0</v>
      </c>
      <c r="AX97" s="82"/>
      <c r="AY97" s="82"/>
      <c r="AZ97" s="82"/>
      <c r="BA97" s="82"/>
      <c r="BB97" s="82"/>
      <c r="BC97" s="82"/>
      <c r="BD97" s="83">
        <f t="shared" si="11"/>
        <v>0</v>
      </c>
    </row>
    <row r="98" spans="1:56" ht="20" customHeight="1" x14ac:dyDescent="0.35">
      <c r="A98" t="s">
        <v>136</v>
      </c>
      <c r="B98" s="170" t="s">
        <v>567</v>
      </c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4"/>
      <c r="P98" s="12"/>
      <c r="Q98" s="12" t="s">
        <v>348</v>
      </c>
      <c r="R98" s="82"/>
      <c r="S98" s="82"/>
      <c r="T98" s="82"/>
      <c r="U98" s="83">
        <f t="shared" si="6"/>
        <v>0</v>
      </c>
      <c r="V98" s="82"/>
      <c r="W98" s="82"/>
      <c r="X98" s="82"/>
      <c r="Y98" s="82"/>
      <c r="Z98" s="82"/>
      <c r="AA98" s="82"/>
      <c r="AB98" s="83">
        <f t="shared" si="7"/>
        <v>0</v>
      </c>
      <c r="AC98" s="82"/>
      <c r="AD98" s="82"/>
      <c r="AE98" s="82"/>
      <c r="AF98" s="82"/>
      <c r="AG98" s="82"/>
      <c r="AH98" s="82"/>
      <c r="AI98" s="83">
        <f t="shared" si="8"/>
        <v>0</v>
      </c>
      <c r="AJ98" s="74"/>
      <c r="AK98" s="74"/>
      <c r="AL98" s="74"/>
      <c r="AM98" s="74"/>
      <c r="AN98" s="74"/>
      <c r="AO98" s="74"/>
      <c r="AP98" s="59">
        <f t="shared" si="9"/>
        <v>0</v>
      </c>
      <c r="AQ98" s="82"/>
      <c r="AR98" s="82"/>
      <c r="AS98" s="82"/>
      <c r="AT98" s="82"/>
      <c r="AU98" s="82"/>
      <c r="AV98" s="82"/>
      <c r="AW98" s="83">
        <f t="shared" si="10"/>
        <v>0</v>
      </c>
      <c r="AX98" s="82"/>
      <c r="AY98" s="82"/>
      <c r="AZ98" s="82"/>
      <c r="BA98" s="82"/>
      <c r="BB98" s="82"/>
      <c r="BC98" s="82"/>
      <c r="BD98" s="83">
        <f t="shared" si="11"/>
        <v>0</v>
      </c>
    </row>
    <row r="99" spans="1:56" ht="20" customHeight="1" x14ac:dyDescent="0.35">
      <c r="A99" t="s">
        <v>137</v>
      </c>
      <c r="B99" s="169" t="s">
        <v>604</v>
      </c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" t="s">
        <v>4</v>
      </c>
      <c r="P99" s="43" t="s">
        <v>67</v>
      </c>
      <c r="Q99" s="43" t="s">
        <v>339</v>
      </c>
      <c r="R99" s="82"/>
      <c r="S99" s="82"/>
      <c r="T99" s="82"/>
      <c r="U99" s="83">
        <f t="shared" si="6"/>
        <v>0</v>
      </c>
      <c r="V99" s="82"/>
      <c r="W99" s="82"/>
      <c r="X99" s="82"/>
      <c r="Y99" s="82"/>
      <c r="Z99" s="82"/>
      <c r="AA99" s="82"/>
      <c r="AB99" s="83">
        <f t="shared" si="7"/>
        <v>0</v>
      </c>
      <c r="AC99" s="82"/>
      <c r="AD99" s="82"/>
      <c r="AE99" s="82"/>
      <c r="AF99" s="82"/>
      <c r="AG99" s="82"/>
      <c r="AH99" s="82"/>
      <c r="AI99" s="83">
        <f t="shared" si="8"/>
        <v>0</v>
      </c>
      <c r="AJ99" s="74"/>
      <c r="AK99" s="74"/>
      <c r="AL99" s="74"/>
      <c r="AM99" s="74"/>
      <c r="AN99" s="74"/>
      <c r="AO99" s="74"/>
      <c r="AP99" s="59">
        <f t="shared" si="9"/>
        <v>0</v>
      </c>
      <c r="AQ99" s="82"/>
      <c r="AR99" s="82"/>
      <c r="AS99" s="82"/>
      <c r="AT99" s="82"/>
      <c r="AU99" s="82"/>
      <c r="AV99" s="82"/>
      <c r="AW99" s="83">
        <f t="shared" si="10"/>
        <v>0</v>
      </c>
      <c r="AX99" s="82"/>
      <c r="AY99" s="82"/>
      <c r="AZ99" s="82"/>
      <c r="BA99" s="82"/>
      <c r="BB99" s="82"/>
      <c r="BC99" s="82"/>
      <c r="BD99" s="83">
        <f t="shared" si="11"/>
        <v>0</v>
      </c>
    </row>
    <row r="100" spans="1:56" ht="20" customHeight="1" x14ac:dyDescent="0.35">
      <c r="A100" t="s">
        <v>311</v>
      </c>
      <c r="B100" s="169" t="s">
        <v>334</v>
      </c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"/>
      <c r="P100" s="12"/>
      <c r="Q100" s="43"/>
      <c r="R100" s="82"/>
      <c r="S100" s="82"/>
      <c r="T100" s="82"/>
      <c r="U100" s="83">
        <f t="shared" si="6"/>
        <v>0</v>
      </c>
      <c r="V100" s="82"/>
      <c r="W100" s="82"/>
      <c r="X100" s="82"/>
      <c r="Y100" s="82"/>
      <c r="Z100" s="82"/>
      <c r="AA100" s="82"/>
      <c r="AB100" s="83">
        <f t="shared" si="7"/>
        <v>0</v>
      </c>
      <c r="AC100" s="82"/>
      <c r="AD100" s="82"/>
      <c r="AE100" s="82"/>
      <c r="AF100" s="82"/>
      <c r="AG100" s="82"/>
      <c r="AH100" s="82"/>
      <c r="AI100" s="83">
        <f t="shared" si="8"/>
        <v>0</v>
      </c>
      <c r="AJ100" s="74"/>
      <c r="AK100" s="74"/>
      <c r="AL100" s="74"/>
      <c r="AM100" s="74"/>
      <c r="AN100" s="74"/>
      <c r="AO100" s="74"/>
      <c r="AP100" s="59">
        <f t="shared" si="9"/>
        <v>0</v>
      </c>
      <c r="AQ100" s="82"/>
      <c r="AR100" s="82"/>
      <c r="AS100" s="82"/>
      <c r="AT100" s="82"/>
      <c r="AU100" s="82"/>
      <c r="AV100" s="82"/>
      <c r="AW100" s="83">
        <f t="shared" si="10"/>
        <v>0</v>
      </c>
      <c r="AX100" s="82"/>
      <c r="AY100" s="82"/>
      <c r="AZ100" s="82"/>
      <c r="BA100" s="82"/>
      <c r="BB100" s="82"/>
      <c r="BC100" s="82"/>
      <c r="BD100" s="83">
        <f t="shared" si="11"/>
        <v>0</v>
      </c>
    </row>
    <row r="101" spans="1:56" ht="20" customHeight="1" x14ac:dyDescent="0.35">
      <c r="A101" s="1" t="s">
        <v>335</v>
      </c>
      <c r="B101" s="169" t="s">
        <v>336</v>
      </c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"/>
      <c r="P101" s="12"/>
      <c r="Q101" s="43" t="s">
        <v>348</v>
      </c>
      <c r="R101" s="82"/>
      <c r="S101" s="82"/>
      <c r="T101" s="82"/>
      <c r="U101" s="83">
        <f t="shared" si="6"/>
        <v>0</v>
      </c>
      <c r="V101" s="82"/>
      <c r="W101" s="82"/>
      <c r="X101" s="82"/>
      <c r="Y101" s="82"/>
      <c r="Z101" s="82"/>
      <c r="AA101" s="82"/>
      <c r="AB101" s="83">
        <f t="shared" si="7"/>
        <v>0</v>
      </c>
      <c r="AC101" s="82"/>
      <c r="AD101" s="82"/>
      <c r="AE101" s="82"/>
      <c r="AF101" s="82"/>
      <c r="AG101" s="82"/>
      <c r="AH101" s="82"/>
      <c r="AI101" s="83">
        <f t="shared" si="8"/>
        <v>0</v>
      </c>
      <c r="AJ101" s="74"/>
      <c r="AK101" s="74"/>
      <c r="AL101" s="74"/>
      <c r="AM101" s="74"/>
      <c r="AN101" s="74"/>
      <c r="AO101" s="74"/>
      <c r="AP101" s="59">
        <f t="shared" si="9"/>
        <v>0</v>
      </c>
      <c r="AQ101" s="82"/>
      <c r="AR101" s="82"/>
      <c r="AS101" s="82"/>
      <c r="AT101" s="82"/>
      <c r="AU101" s="82"/>
      <c r="AV101" s="82"/>
      <c r="AW101" s="83">
        <f t="shared" si="10"/>
        <v>0</v>
      </c>
      <c r="AX101" s="82"/>
      <c r="AY101" s="82"/>
      <c r="AZ101" s="82"/>
      <c r="BA101" s="82"/>
      <c r="BB101" s="82"/>
      <c r="BC101" s="82"/>
      <c r="BD101" s="83">
        <f t="shared" si="11"/>
        <v>0</v>
      </c>
    </row>
    <row r="102" spans="1:56" ht="20" customHeight="1" x14ac:dyDescent="0.35">
      <c r="A102" t="s">
        <v>332</v>
      </c>
      <c r="B102" s="169" t="s">
        <v>519</v>
      </c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"/>
      <c r="P102" s="12"/>
      <c r="Q102" s="12" t="s">
        <v>348</v>
      </c>
      <c r="R102" s="82"/>
      <c r="S102" s="82"/>
      <c r="T102" s="82"/>
      <c r="U102" s="83">
        <f t="shared" si="6"/>
        <v>0</v>
      </c>
      <c r="V102" s="82"/>
      <c r="W102" s="82"/>
      <c r="X102" s="82"/>
      <c r="Y102" s="82"/>
      <c r="Z102" s="82"/>
      <c r="AA102" s="82"/>
      <c r="AB102" s="83">
        <f t="shared" si="7"/>
        <v>0</v>
      </c>
      <c r="AC102" s="82"/>
      <c r="AD102" s="82"/>
      <c r="AE102" s="82"/>
      <c r="AF102" s="82"/>
      <c r="AG102" s="82"/>
      <c r="AH102" s="82"/>
      <c r="AI102" s="83">
        <f t="shared" si="8"/>
        <v>0</v>
      </c>
      <c r="AJ102" s="74"/>
      <c r="AK102" s="74"/>
      <c r="AL102" s="74"/>
      <c r="AM102" s="74"/>
      <c r="AN102" s="74"/>
      <c r="AO102" s="74"/>
      <c r="AP102" s="59">
        <f t="shared" si="9"/>
        <v>0</v>
      </c>
      <c r="AQ102" s="82"/>
      <c r="AR102" s="82"/>
      <c r="AS102" s="82"/>
      <c r="AT102" s="82"/>
      <c r="AU102" s="82"/>
      <c r="AV102" s="82"/>
      <c r="AW102" s="83">
        <f t="shared" si="10"/>
        <v>0</v>
      </c>
      <c r="AX102" s="82"/>
      <c r="AY102" s="82"/>
      <c r="AZ102" s="82"/>
      <c r="BA102" s="82"/>
      <c r="BB102" s="82"/>
      <c r="BC102" s="82"/>
      <c r="BD102" s="83">
        <f t="shared" si="11"/>
        <v>0</v>
      </c>
    </row>
    <row r="103" spans="1:56" ht="20" customHeight="1" x14ac:dyDescent="0.35">
      <c r="A103" t="s">
        <v>333</v>
      </c>
      <c r="B103" s="174" t="s">
        <v>337</v>
      </c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"/>
      <c r="P103" s="12"/>
      <c r="Q103" s="12" t="s">
        <v>339</v>
      </c>
      <c r="R103" s="82"/>
      <c r="S103" s="82">
        <v>91</v>
      </c>
      <c r="T103" s="82"/>
      <c r="U103" s="83">
        <f t="shared" si="6"/>
        <v>91</v>
      </c>
      <c r="V103" s="82"/>
      <c r="W103" s="82"/>
      <c r="X103" s="82"/>
      <c r="Y103" s="82"/>
      <c r="Z103" s="82"/>
      <c r="AA103" s="82"/>
      <c r="AB103" s="83">
        <f t="shared" si="7"/>
        <v>0</v>
      </c>
      <c r="AC103" s="82"/>
      <c r="AD103" s="82"/>
      <c r="AE103" s="82">
        <v>227</v>
      </c>
      <c r="AF103" s="82"/>
      <c r="AG103" s="82"/>
      <c r="AH103" s="82"/>
      <c r="AI103" s="83">
        <f t="shared" si="8"/>
        <v>227</v>
      </c>
      <c r="AJ103" s="74"/>
      <c r="AK103" s="74"/>
      <c r="AL103" s="74"/>
      <c r="AM103" s="74"/>
      <c r="AN103" s="74"/>
      <c r="AO103" s="74"/>
      <c r="AP103" s="59">
        <f t="shared" si="9"/>
        <v>0</v>
      </c>
      <c r="AQ103" s="82"/>
      <c r="AR103" s="82"/>
      <c r="AS103" s="82"/>
      <c r="AT103" s="82"/>
      <c r="AU103" s="82"/>
      <c r="AV103" s="82"/>
      <c r="AW103" s="83">
        <f t="shared" si="10"/>
        <v>0</v>
      </c>
      <c r="AX103" s="82"/>
      <c r="AY103" s="82">
        <v>117</v>
      </c>
      <c r="AZ103" s="82"/>
      <c r="BA103" s="82"/>
      <c r="BB103" s="82"/>
      <c r="BC103" s="82"/>
      <c r="BD103" s="83">
        <f t="shared" si="11"/>
        <v>117</v>
      </c>
    </row>
    <row r="104" spans="1:56" ht="20" customHeight="1" x14ac:dyDescent="0.35">
      <c r="A104" t="s">
        <v>354</v>
      </c>
      <c r="B104" s="174" t="s">
        <v>359</v>
      </c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"/>
      <c r="P104" s="12"/>
      <c r="Q104" s="12" t="s">
        <v>339</v>
      </c>
      <c r="R104" s="82"/>
      <c r="S104" s="82"/>
      <c r="T104" s="82"/>
      <c r="U104" s="83">
        <f t="shared" si="6"/>
        <v>0</v>
      </c>
      <c r="V104" s="82"/>
      <c r="W104" s="82"/>
      <c r="X104" s="82"/>
      <c r="Y104" s="82"/>
      <c r="Z104" s="82"/>
      <c r="AA104" s="82"/>
      <c r="AB104" s="83">
        <f t="shared" si="7"/>
        <v>0</v>
      </c>
      <c r="AC104" s="82"/>
      <c r="AD104" s="82"/>
      <c r="AE104" s="82">
        <v>227</v>
      </c>
      <c r="AF104" s="82"/>
      <c r="AG104" s="82"/>
      <c r="AH104" s="82"/>
      <c r="AI104" s="83">
        <f t="shared" si="8"/>
        <v>227</v>
      </c>
      <c r="AJ104" s="74"/>
      <c r="AK104" s="74"/>
      <c r="AL104" s="74"/>
      <c r="AM104" s="74"/>
      <c r="AN104" s="74"/>
      <c r="AO104" s="74"/>
      <c r="AP104" s="59">
        <f t="shared" si="9"/>
        <v>0</v>
      </c>
      <c r="AQ104" s="82"/>
      <c r="AR104" s="82"/>
      <c r="AS104" s="82"/>
      <c r="AT104" s="82"/>
      <c r="AU104" s="82"/>
      <c r="AV104" s="82"/>
      <c r="AW104" s="83">
        <f t="shared" si="10"/>
        <v>0</v>
      </c>
      <c r="AX104" s="82"/>
      <c r="AY104" s="82"/>
      <c r="AZ104" s="82"/>
      <c r="BA104" s="82"/>
      <c r="BB104" s="82"/>
      <c r="BC104" s="82"/>
      <c r="BD104" s="83">
        <f t="shared" si="11"/>
        <v>0</v>
      </c>
    </row>
    <row r="105" spans="1:56" ht="20" customHeight="1" x14ac:dyDescent="0.35">
      <c r="A105" t="s">
        <v>362</v>
      </c>
      <c r="B105" s="174" t="s">
        <v>360</v>
      </c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"/>
      <c r="P105" s="12"/>
      <c r="Q105" s="12"/>
      <c r="R105" s="82">
        <v>51.5</v>
      </c>
      <c r="S105" s="82"/>
      <c r="T105" s="82"/>
      <c r="U105" s="83">
        <f t="shared" si="6"/>
        <v>51.5</v>
      </c>
      <c r="V105" s="82"/>
      <c r="W105" s="82"/>
      <c r="X105" s="82"/>
      <c r="Y105" s="82"/>
      <c r="Z105" s="82"/>
      <c r="AA105" s="82"/>
      <c r="AB105" s="83">
        <f t="shared" si="7"/>
        <v>0</v>
      </c>
      <c r="AC105" s="82"/>
      <c r="AD105" s="82"/>
      <c r="AE105" s="82"/>
      <c r="AF105" s="82"/>
      <c r="AG105" s="82"/>
      <c r="AH105" s="82"/>
      <c r="AI105" s="83">
        <f t="shared" si="8"/>
        <v>0</v>
      </c>
      <c r="AJ105" s="74"/>
      <c r="AK105" s="74"/>
      <c r="AL105" s="74"/>
      <c r="AM105" s="74"/>
      <c r="AN105" s="74"/>
      <c r="AO105" s="74"/>
      <c r="AP105" s="59">
        <f t="shared" si="9"/>
        <v>0</v>
      </c>
      <c r="AQ105" s="82"/>
      <c r="AR105" s="82"/>
      <c r="AS105" s="82"/>
      <c r="AT105" s="82"/>
      <c r="AU105" s="82"/>
      <c r="AV105" s="82"/>
      <c r="AW105" s="83">
        <f t="shared" si="10"/>
        <v>0</v>
      </c>
      <c r="AX105" s="82"/>
      <c r="AY105" s="82"/>
      <c r="AZ105" s="82"/>
      <c r="BA105" s="82"/>
      <c r="BB105" s="82"/>
      <c r="BC105" s="82"/>
      <c r="BD105" s="83">
        <f t="shared" si="11"/>
        <v>0</v>
      </c>
    </row>
    <row r="106" spans="1:56" ht="20" customHeight="1" x14ac:dyDescent="0.35">
      <c r="A106" t="s">
        <v>353</v>
      </c>
      <c r="B106" s="174" t="s">
        <v>361</v>
      </c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">
        <v>83398831</v>
      </c>
      <c r="P106" s="12"/>
      <c r="Q106" s="12"/>
      <c r="R106" s="82">
        <v>41</v>
      </c>
      <c r="S106" s="82"/>
      <c r="T106" s="82"/>
      <c r="U106" s="83">
        <f t="shared" si="6"/>
        <v>41</v>
      </c>
      <c r="V106" s="82"/>
      <c r="W106" s="82"/>
      <c r="X106" s="82"/>
      <c r="Y106" s="82"/>
      <c r="Z106" s="82"/>
      <c r="AA106" s="82"/>
      <c r="AB106" s="83">
        <f t="shared" si="7"/>
        <v>0</v>
      </c>
      <c r="AC106" s="82"/>
      <c r="AD106" s="82"/>
      <c r="AE106" s="82"/>
      <c r="AF106" s="82"/>
      <c r="AG106" s="82"/>
      <c r="AH106" s="82"/>
      <c r="AI106" s="83">
        <f t="shared" si="8"/>
        <v>0</v>
      </c>
      <c r="AJ106" s="74"/>
      <c r="AK106" s="74"/>
      <c r="AL106" s="74"/>
      <c r="AM106" s="74"/>
      <c r="AN106" s="74"/>
      <c r="AO106" s="74"/>
      <c r="AP106" s="59">
        <f t="shared" si="9"/>
        <v>0</v>
      </c>
      <c r="AQ106" s="82"/>
      <c r="AR106" s="82"/>
      <c r="AS106" s="82"/>
      <c r="AT106" s="82"/>
      <c r="AU106" s="82"/>
      <c r="AV106" s="82"/>
      <c r="AW106" s="83">
        <f t="shared" si="10"/>
        <v>0</v>
      </c>
      <c r="AX106" s="82"/>
      <c r="AY106" s="82">
        <v>103.5</v>
      </c>
      <c r="AZ106" s="82"/>
      <c r="BA106" s="82"/>
      <c r="BB106" s="82"/>
      <c r="BC106" s="82"/>
      <c r="BD106" s="83">
        <f t="shared" si="11"/>
        <v>103.5</v>
      </c>
    </row>
    <row r="107" spans="1:56" ht="20" customHeight="1" x14ac:dyDescent="0.35">
      <c r="A107" s="1" t="s">
        <v>356</v>
      </c>
      <c r="B107" s="180" t="s">
        <v>355</v>
      </c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"/>
      <c r="P107" s="12"/>
      <c r="Q107" s="12"/>
      <c r="R107" s="82"/>
      <c r="S107" s="82"/>
      <c r="T107" s="82"/>
      <c r="U107" s="83">
        <f t="shared" si="6"/>
        <v>0</v>
      </c>
      <c r="V107" s="82"/>
      <c r="W107" s="82"/>
      <c r="X107" s="82"/>
      <c r="Y107" s="82"/>
      <c r="Z107" s="82"/>
      <c r="AA107" s="82"/>
      <c r="AB107" s="83">
        <f t="shared" si="7"/>
        <v>0</v>
      </c>
      <c r="AC107" s="82"/>
      <c r="AD107" s="82"/>
      <c r="AE107" s="82"/>
      <c r="AF107" s="82"/>
      <c r="AG107" s="82"/>
      <c r="AH107" s="82"/>
      <c r="AI107" s="83">
        <f t="shared" si="8"/>
        <v>0</v>
      </c>
      <c r="AJ107" s="74"/>
      <c r="AK107" s="74"/>
      <c r="AL107" s="74"/>
      <c r="AM107" s="74"/>
      <c r="AN107" s="74"/>
      <c r="AO107" s="74"/>
      <c r="AP107" s="59">
        <f t="shared" si="9"/>
        <v>0</v>
      </c>
      <c r="AQ107" s="82"/>
      <c r="AR107" s="82">
        <v>250</v>
      </c>
      <c r="AS107" s="82"/>
      <c r="AT107" s="82"/>
      <c r="AU107" s="82"/>
      <c r="AV107" s="82"/>
      <c r="AW107" s="83">
        <f t="shared" si="10"/>
        <v>250</v>
      </c>
      <c r="AX107" s="82"/>
      <c r="AY107" s="82"/>
      <c r="AZ107" s="82"/>
      <c r="BA107" s="82"/>
      <c r="BB107" s="82"/>
      <c r="BC107" s="82"/>
      <c r="BD107" s="83">
        <f t="shared" si="11"/>
        <v>0</v>
      </c>
    </row>
    <row r="108" spans="1:56" ht="20" customHeight="1" x14ac:dyDescent="0.35">
      <c r="A108" s="1" t="s">
        <v>384</v>
      </c>
      <c r="B108" s="179" t="s">
        <v>385</v>
      </c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90" t="s">
        <v>33</v>
      </c>
      <c r="P108" s="12"/>
      <c r="Q108" s="12"/>
      <c r="R108" s="82"/>
      <c r="S108" s="82"/>
      <c r="T108" s="82"/>
      <c r="U108" s="83">
        <f t="shared" si="6"/>
        <v>0</v>
      </c>
      <c r="V108" s="82"/>
      <c r="W108" s="82"/>
      <c r="X108" s="82"/>
      <c r="Y108" s="82"/>
      <c r="Z108" s="82"/>
      <c r="AA108" s="82"/>
      <c r="AB108" s="83">
        <f t="shared" si="7"/>
        <v>0</v>
      </c>
      <c r="AC108" s="82"/>
      <c r="AD108" s="82"/>
      <c r="AE108" s="82"/>
      <c r="AF108" s="82"/>
      <c r="AG108" s="82"/>
      <c r="AH108" s="82"/>
      <c r="AI108" s="83">
        <f t="shared" si="8"/>
        <v>0</v>
      </c>
      <c r="AJ108" s="74"/>
      <c r="AK108" s="74"/>
      <c r="AL108" s="74"/>
      <c r="AM108" s="74"/>
      <c r="AN108" s="74"/>
      <c r="AO108" s="74"/>
      <c r="AP108" s="59">
        <f t="shared" si="9"/>
        <v>0</v>
      </c>
      <c r="AQ108" s="82"/>
      <c r="AR108" s="82"/>
      <c r="AS108" s="82"/>
      <c r="AT108" s="82"/>
      <c r="AU108" s="82"/>
      <c r="AV108" s="82"/>
      <c r="AW108" s="83">
        <f t="shared" si="10"/>
        <v>0</v>
      </c>
      <c r="AX108" s="82"/>
      <c r="AY108" s="82"/>
      <c r="AZ108" s="82"/>
      <c r="BA108" s="82"/>
      <c r="BB108" s="82"/>
      <c r="BC108" s="82"/>
      <c r="BD108" s="83">
        <f t="shared" si="11"/>
        <v>0</v>
      </c>
    </row>
    <row r="109" spans="1:56" ht="20" customHeight="1" x14ac:dyDescent="0.35">
      <c r="A109" t="s">
        <v>386</v>
      </c>
      <c r="B109" s="179" t="s">
        <v>387</v>
      </c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"/>
      <c r="P109" s="12"/>
      <c r="Q109" s="12"/>
      <c r="R109" s="82"/>
      <c r="S109" s="82"/>
      <c r="T109" s="82"/>
      <c r="U109" s="83">
        <f t="shared" si="6"/>
        <v>0</v>
      </c>
      <c r="V109" s="82"/>
      <c r="W109" s="82"/>
      <c r="X109" s="82"/>
      <c r="Y109" s="82"/>
      <c r="Z109" s="82"/>
      <c r="AA109" s="82"/>
      <c r="AB109" s="83">
        <f t="shared" si="7"/>
        <v>0</v>
      </c>
      <c r="AC109" s="82"/>
      <c r="AD109" s="82"/>
      <c r="AE109" s="82"/>
      <c r="AF109" s="82"/>
      <c r="AG109" s="82"/>
      <c r="AH109" s="82"/>
      <c r="AI109" s="83">
        <f t="shared" si="8"/>
        <v>0</v>
      </c>
      <c r="AJ109" s="74"/>
      <c r="AK109" s="74"/>
      <c r="AL109" s="74"/>
      <c r="AM109" s="74"/>
      <c r="AN109" s="74"/>
      <c r="AO109" s="74"/>
      <c r="AP109" s="59">
        <f t="shared" si="9"/>
        <v>0</v>
      </c>
      <c r="AQ109" s="82"/>
      <c r="AR109" s="82"/>
      <c r="AS109" s="82"/>
      <c r="AT109" s="82"/>
      <c r="AU109" s="82"/>
      <c r="AV109" s="82"/>
      <c r="AW109" s="83">
        <f t="shared" si="10"/>
        <v>0</v>
      </c>
      <c r="AX109" s="82"/>
      <c r="AY109" s="82"/>
      <c r="AZ109" s="82"/>
      <c r="BA109" s="82"/>
      <c r="BB109" s="82"/>
      <c r="BC109" s="82"/>
      <c r="BD109" s="83">
        <f t="shared" si="11"/>
        <v>0</v>
      </c>
    </row>
    <row r="110" spans="1:56" ht="20" customHeight="1" x14ac:dyDescent="0.35">
      <c r="A110" t="s">
        <v>377</v>
      </c>
      <c r="B110" s="169" t="s">
        <v>388</v>
      </c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"/>
      <c r="P110" s="12"/>
      <c r="Q110" s="12"/>
      <c r="R110" s="82"/>
      <c r="S110" s="82"/>
      <c r="T110" s="82"/>
      <c r="U110" s="83">
        <f t="shared" si="6"/>
        <v>0</v>
      </c>
      <c r="V110" s="82"/>
      <c r="W110" s="82"/>
      <c r="X110" s="82"/>
      <c r="Y110" s="82"/>
      <c r="Z110" s="82"/>
      <c r="AA110" s="82"/>
      <c r="AB110" s="83">
        <f t="shared" si="7"/>
        <v>0</v>
      </c>
      <c r="AC110" s="82"/>
      <c r="AD110" s="82"/>
      <c r="AE110" s="82"/>
      <c r="AF110" s="82"/>
      <c r="AG110" s="82"/>
      <c r="AH110" s="82"/>
      <c r="AI110" s="83">
        <f t="shared" si="8"/>
        <v>0</v>
      </c>
      <c r="AJ110" s="74"/>
      <c r="AK110" s="74"/>
      <c r="AL110" s="74"/>
      <c r="AM110" s="74"/>
      <c r="AN110" s="74"/>
      <c r="AO110" s="74"/>
      <c r="AP110" s="59">
        <f t="shared" si="9"/>
        <v>0</v>
      </c>
      <c r="AQ110" s="82"/>
      <c r="AR110" s="82"/>
      <c r="AS110" s="82"/>
      <c r="AT110" s="82"/>
      <c r="AU110" s="82"/>
      <c r="AV110" s="82"/>
      <c r="AW110" s="83">
        <f t="shared" si="10"/>
        <v>0</v>
      </c>
      <c r="AX110" s="82"/>
      <c r="AY110" s="82"/>
      <c r="AZ110" s="82"/>
      <c r="BA110" s="82"/>
      <c r="BB110" s="82"/>
      <c r="BC110" s="82"/>
      <c r="BD110" s="83">
        <f t="shared" si="11"/>
        <v>0</v>
      </c>
    </row>
    <row r="111" spans="1:56" ht="20" customHeight="1" x14ac:dyDescent="0.35">
      <c r="A111" t="s">
        <v>378</v>
      </c>
      <c r="B111" s="169" t="s">
        <v>520</v>
      </c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"/>
      <c r="P111" s="12"/>
      <c r="Q111" s="12"/>
      <c r="R111" s="82"/>
      <c r="S111" s="82"/>
      <c r="T111" s="82"/>
      <c r="U111" s="83">
        <f t="shared" si="6"/>
        <v>0</v>
      </c>
      <c r="V111" s="82"/>
      <c r="W111" s="82"/>
      <c r="X111" s="82"/>
      <c r="Y111" s="82"/>
      <c r="Z111" s="82"/>
      <c r="AA111" s="82"/>
      <c r="AB111" s="83">
        <f t="shared" si="7"/>
        <v>0</v>
      </c>
      <c r="AC111" s="82"/>
      <c r="AD111" s="82"/>
      <c r="AE111" s="82"/>
      <c r="AF111" s="82"/>
      <c r="AG111" s="82"/>
      <c r="AH111" s="82"/>
      <c r="AI111" s="83">
        <f t="shared" si="8"/>
        <v>0</v>
      </c>
      <c r="AJ111" s="74"/>
      <c r="AK111" s="74"/>
      <c r="AL111" s="74"/>
      <c r="AM111" s="74"/>
      <c r="AN111" s="74"/>
      <c r="AO111" s="74"/>
      <c r="AP111" s="59">
        <f t="shared" si="9"/>
        <v>0</v>
      </c>
      <c r="AQ111" s="82"/>
      <c r="AR111" s="82"/>
      <c r="AS111" s="82"/>
      <c r="AT111" s="82"/>
      <c r="AU111" s="82"/>
      <c r="AV111" s="82"/>
      <c r="AW111" s="83">
        <f t="shared" si="10"/>
        <v>0</v>
      </c>
      <c r="AX111" s="82"/>
      <c r="AY111" s="82"/>
      <c r="AZ111" s="82"/>
      <c r="BA111" s="82"/>
      <c r="BB111" s="82"/>
      <c r="BC111" s="82"/>
      <c r="BD111" s="83">
        <f t="shared" si="11"/>
        <v>0</v>
      </c>
    </row>
    <row r="112" spans="1:56" ht="20" customHeight="1" x14ac:dyDescent="0.35">
      <c r="A112" t="s">
        <v>379</v>
      </c>
      <c r="B112" s="170" t="s">
        <v>389</v>
      </c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"/>
      <c r="P112" s="12"/>
      <c r="Q112" s="12"/>
      <c r="R112" s="82"/>
      <c r="S112" s="82"/>
      <c r="T112" s="82"/>
      <c r="U112" s="83">
        <f t="shared" si="6"/>
        <v>0</v>
      </c>
      <c r="V112" s="82"/>
      <c r="W112" s="82"/>
      <c r="X112" s="82"/>
      <c r="Y112" s="82"/>
      <c r="Z112" s="82"/>
      <c r="AA112" s="82"/>
      <c r="AB112" s="83">
        <f t="shared" si="7"/>
        <v>0</v>
      </c>
      <c r="AC112" s="82"/>
      <c r="AD112" s="82"/>
      <c r="AE112" s="82"/>
      <c r="AF112" s="82"/>
      <c r="AG112" s="82"/>
      <c r="AH112" s="82"/>
      <c r="AI112" s="83">
        <f t="shared" si="8"/>
        <v>0</v>
      </c>
      <c r="AJ112" s="74"/>
      <c r="AK112" s="74"/>
      <c r="AL112" s="74"/>
      <c r="AM112" s="74"/>
      <c r="AN112" s="74"/>
      <c r="AO112" s="74"/>
      <c r="AP112" s="59">
        <f t="shared" si="9"/>
        <v>0</v>
      </c>
      <c r="AQ112" s="82"/>
      <c r="AR112" s="82"/>
      <c r="AS112" s="82"/>
      <c r="AT112" s="82"/>
      <c r="AU112" s="82"/>
      <c r="AV112" s="82"/>
      <c r="AW112" s="83">
        <f t="shared" si="10"/>
        <v>0</v>
      </c>
      <c r="AX112" s="82"/>
      <c r="AY112" s="82"/>
      <c r="AZ112" s="82"/>
      <c r="BA112" s="82"/>
      <c r="BB112" s="82"/>
      <c r="BC112" s="82"/>
      <c r="BD112" s="83">
        <f t="shared" si="11"/>
        <v>0</v>
      </c>
    </row>
    <row r="113" spans="1:56" ht="20" customHeight="1" x14ac:dyDescent="0.35">
      <c r="A113" t="s">
        <v>381</v>
      </c>
      <c r="B113" s="169" t="s">
        <v>390</v>
      </c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"/>
      <c r="P113" s="12"/>
      <c r="Q113" s="12"/>
      <c r="R113" s="82"/>
      <c r="S113" s="82"/>
      <c r="T113" s="82"/>
      <c r="U113" s="83">
        <f t="shared" si="6"/>
        <v>0</v>
      </c>
      <c r="V113" s="82"/>
      <c r="W113" s="82"/>
      <c r="X113" s="82"/>
      <c r="Y113" s="82"/>
      <c r="Z113" s="82"/>
      <c r="AA113" s="82"/>
      <c r="AB113" s="83">
        <f t="shared" si="7"/>
        <v>0</v>
      </c>
      <c r="AC113" s="82"/>
      <c r="AD113" s="82"/>
      <c r="AE113" s="82"/>
      <c r="AF113" s="82"/>
      <c r="AG113" s="82"/>
      <c r="AH113" s="82"/>
      <c r="AI113" s="83">
        <f t="shared" si="8"/>
        <v>0</v>
      </c>
      <c r="AJ113" s="74"/>
      <c r="AK113" s="74"/>
      <c r="AL113" s="74"/>
      <c r="AM113" s="74"/>
      <c r="AN113" s="74"/>
      <c r="AO113" s="74"/>
      <c r="AP113" s="59">
        <f t="shared" si="9"/>
        <v>0</v>
      </c>
      <c r="AQ113" s="82"/>
      <c r="AR113" s="82"/>
      <c r="AS113" s="82"/>
      <c r="AT113" s="82"/>
      <c r="AU113" s="82"/>
      <c r="AV113" s="82"/>
      <c r="AW113" s="83">
        <f t="shared" si="10"/>
        <v>0</v>
      </c>
      <c r="AX113" s="82"/>
      <c r="AY113" s="82"/>
      <c r="AZ113" s="82"/>
      <c r="BA113" s="82"/>
      <c r="BB113" s="82"/>
      <c r="BC113" s="82"/>
      <c r="BD113" s="83">
        <f t="shared" si="11"/>
        <v>0</v>
      </c>
    </row>
    <row r="114" spans="1:56" ht="20" customHeight="1" x14ac:dyDescent="0.35">
      <c r="A114" t="s">
        <v>380</v>
      </c>
      <c r="B114" s="169" t="s">
        <v>969</v>
      </c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"/>
      <c r="P114" s="12"/>
      <c r="Q114" s="12"/>
      <c r="R114" s="82"/>
      <c r="S114" s="82"/>
      <c r="T114" s="82"/>
      <c r="U114" s="83">
        <f t="shared" si="6"/>
        <v>0</v>
      </c>
      <c r="V114" s="82"/>
      <c r="W114" s="82"/>
      <c r="X114" s="82"/>
      <c r="Y114" s="82"/>
      <c r="Z114" s="82"/>
      <c r="AA114" s="82"/>
      <c r="AB114" s="83">
        <f t="shared" si="7"/>
        <v>0</v>
      </c>
      <c r="AC114" s="82"/>
      <c r="AD114" s="82"/>
      <c r="AE114" s="82"/>
      <c r="AF114" s="82"/>
      <c r="AG114" s="82"/>
      <c r="AH114" s="82"/>
      <c r="AI114" s="83">
        <f t="shared" si="8"/>
        <v>0</v>
      </c>
      <c r="AJ114" s="74"/>
      <c r="AK114" s="74"/>
      <c r="AL114" s="74"/>
      <c r="AM114" s="74"/>
      <c r="AN114" s="74"/>
      <c r="AO114" s="74"/>
      <c r="AP114" s="59">
        <f t="shared" si="9"/>
        <v>0</v>
      </c>
      <c r="AQ114" s="82"/>
      <c r="AR114" s="82"/>
      <c r="AS114" s="82"/>
      <c r="AT114" s="82"/>
      <c r="AU114" s="82"/>
      <c r="AV114" s="82"/>
      <c r="AW114" s="83">
        <f t="shared" si="10"/>
        <v>0</v>
      </c>
      <c r="AX114" s="82"/>
      <c r="AY114" s="82"/>
      <c r="AZ114" s="82"/>
      <c r="BA114" s="82"/>
      <c r="BB114" s="82"/>
      <c r="BC114" s="82"/>
      <c r="BD114" s="83">
        <f t="shared" si="11"/>
        <v>0</v>
      </c>
    </row>
    <row r="115" spans="1:56" ht="20" customHeight="1" x14ac:dyDescent="0.35">
      <c r="A115" t="s">
        <v>382</v>
      </c>
      <c r="B115" s="174" t="s">
        <v>391</v>
      </c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"/>
      <c r="P115" s="12"/>
      <c r="Q115" s="12"/>
      <c r="R115" s="82"/>
      <c r="S115" s="82"/>
      <c r="T115" s="82"/>
      <c r="U115" s="83">
        <f t="shared" si="6"/>
        <v>0</v>
      </c>
      <c r="V115" s="82"/>
      <c r="W115" s="82"/>
      <c r="X115" s="82"/>
      <c r="Y115" s="82"/>
      <c r="Z115" s="82"/>
      <c r="AA115" s="82"/>
      <c r="AB115" s="83">
        <f t="shared" si="7"/>
        <v>0</v>
      </c>
      <c r="AC115" s="82"/>
      <c r="AD115" s="82"/>
      <c r="AE115" s="82"/>
      <c r="AF115" s="82"/>
      <c r="AG115" s="82"/>
      <c r="AH115" s="82"/>
      <c r="AI115" s="83">
        <f t="shared" si="8"/>
        <v>0</v>
      </c>
      <c r="AJ115" s="74"/>
      <c r="AK115" s="74"/>
      <c r="AL115" s="74"/>
      <c r="AM115" s="74"/>
      <c r="AN115" s="74"/>
      <c r="AO115" s="74"/>
      <c r="AP115" s="59">
        <f t="shared" si="9"/>
        <v>0</v>
      </c>
      <c r="AQ115" s="82"/>
      <c r="AR115" s="82"/>
      <c r="AS115" s="82"/>
      <c r="AT115" s="82"/>
      <c r="AU115" s="82"/>
      <c r="AV115" s="82"/>
      <c r="AW115" s="83">
        <f t="shared" si="10"/>
        <v>0</v>
      </c>
      <c r="AX115" s="82"/>
      <c r="AY115" s="82"/>
      <c r="AZ115" s="82"/>
      <c r="BA115" s="82"/>
      <c r="BB115" s="82"/>
      <c r="BC115" s="82"/>
      <c r="BD115" s="83">
        <f t="shared" si="11"/>
        <v>0</v>
      </c>
    </row>
    <row r="116" spans="1:56" ht="20" customHeight="1" x14ac:dyDescent="0.35">
      <c r="A116" t="s">
        <v>392</v>
      </c>
      <c r="B116" s="169" t="s">
        <v>967</v>
      </c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"/>
      <c r="P116" s="12"/>
      <c r="Q116" s="12"/>
      <c r="R116" s="82"/>
      <c r="S116" s="82"/>
      <c r="T116" s="82"/>
      <c r="U116" s="83">
        <f t="shared" si="6"/>
        <v>0</v>
      </c>
      <c r="V116" s="82"/>
      <c r="W116" s="82"/>
      <c r="X116" s="82"/>
      <c r="Y116" s="82"/>
      <c r="Z116" s="82"/>
      <c r="AA116" s="82"/>
      <c r="AB116" s="83">
        <f t="shared" si="7"/>
        <v>0</v>
      </c>
      <c r="AC116" s="82"/>
      <c r="AD116" s="82"/>
      <c r="AE116" s="82"/>
      <c r="AF116" s="82"/>
      <c r="AG116" s="82"/>
      <c r="AH116" s="82"/>
      <c r="AI116" s="83">
        <f t="shared" si="8"/>
        <v>0</v>
      </c>
      <c r="AJ116" s="74"/>
      <c r="AK116" s="74"/>
      <c r="AL116" s="74"/>
      <c r="AM116" s="74"/>
      <c r="AN116" s="74"/>
      <c r="AO116" s="74"/>
      <c r="AP116" s="59">
        <f t="shared" si="9"/>
        <v>0</v>
      </c>
      <c r="AQ116" s="82"/>
      <c r="AR116" s="82"/>
      <c r="AS116" s="82"/>
      <c r="AT116" s="82"/>
      <c r="AU116" s="82"/>
      <c r="AV116" s="82"/>
      <c r="AW116" s="83">
        <f t="shared" si="10"/>
        <v>0</v>
      </c>
      <c r="AX116" s="82"/>
      <c r="AY116" s="82"/>
      <c r="AZ116" s="82"/>
      <c r="BA116" s="82"/>
      <c r="BB116" s="82"/>
      <c r="BC116" s="82"/>
      <c r="BD116" s="83">
        <f t="shared" si="11"/>
        <v>0</v>
      </c>
    </row>
    <row r="117" spans="1:56" ht="20" customHeight="1" x14ac:dyDescent="0.35">
      <c r="A117" t="s">
        <v>415</v>
      </c>
      <c r="B117" s="169" t="s">
        <v>971</v>
      </c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"/>
      <c r="P117" s="12"/>
      <c r="Q117" s="12"/>
      <c r="R117" s="82"/>
      <c r="S117" s="82"/>
      <c r="T117" s="82"/>
      <c r="U117" s="83">
        <f t="shared" si="6"/>
        <v>0</v>
      </c>
      <c r="V117" s="82"/>
      <c r="W117" s="82"/>
      <c r="X117" s="82"/>
      <c r="Y117" s="82"/>
      <c r="Z117" s="82"/>
      <c r="AA117" s="82"/>
      <c r="AB117" s="83">
        <f t="shared" si="7"/>
        <v>0</v>
      </c>
      <c r="AC117" s="82"/>
      <c r="AD117" s="82"/>
      <c r="AE117" s="82"/>
      <c r="AF117" s="82"/>
      <c r="AG117" s="82"/>
      <c r="AH117" s="82"/>
      <c r="AI117" s="83">
        <f t="shared" si="8"/>
        <v>0</v>
      </c>
      <c r="AJ117" s="74"/>
      <c r="AK117" s="74"/>
      <c r="AL117" s="74"/>
      <c r="AM117" s="74"/>
      <c r="AN117" s="74"/>
      <c r="AO117" s="74"/>
      <c r="AP117" s="59">
        <f t="shared" si="9"/>
        <v>0</v>
      </c>
      <c r="AQ117" s="82"/>
      <c r="AR117" s="82"/>
      <c r="AS117" s="82"/>
      <c r="AT117" s="82"/>
      <c r="AU117" s="82"/>
      <c r="AV117" s="82">
        <v>70.62</v>
      </c>
      <c r="AW117" s="83">
        <f t="shared" si="10"/>
        <v>70.62</v>
      </c>
      <c r="AX117" s="82"/>
      <c r="AY117" s="82"/>
      <c r="AZ117" s="82"/>
      <c r="BA117" s="82"/>
      <c r="BB117" s="82"/>
      <c r="BC117" s="82"/>
      <c r="BD117" s="83">
        <f t="shared" si="11"/>
        <v>0</v>
      </c>
    </row>
    <row r="118" spans="1:56" ht="20" customHeight="1" x14ac:dyDescent="0.35">
      <c r="A118" s="1" t="s">
        <v>416</v>
      </c>
      <c r="B118" s="169" t="s">
        <v>974</v>
      </c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"/>
      <c r="P118" s="12"/>
      <c r="Q118" s="12"/>
      <c r="R118" s="82"/>
      <c r="S118" s="82"/>
      <c r="T118" s="82"/>
      <c r="U118" s="83">
        <f t="shared" si="6"/>
        <v>0</v>
      </c>
      <c r="V118" s="82"/>
      <c r="W118" s="82"/>
      <c r="X118" s="82"/>
      <c r="Y118" s="82"/>
      <c r="Z118" s="82"/>
      <c r="AA118" s="82"/>
      <c r="AB118" s="83">
        <f t="shared" si="7"/>
        <v>0</v>
      </c>
      <c r="AC118" s="82"/>
      <c r="AD118" s="82"/>
      <c r="AE118" s="82"/>
      <c r="AF118" s="82"/>
      <c r="AG118" s="82"/>
      <c r="AH118" s="82"/>
      <c r="AI118" s="83">
        <f t="shared" si="8"/>
        <v>0</v>
      </c>
      <c r="AJ118" s="74"/>
      <c r="AK118" s="74"/>
      <c r="AL118" s="74"/>
      <c r="AM118" s="74"/>
      <c r="AN118" s="74"/>
      <c r="AO118" s="74"/>
      <c r="AP118" s="59">
        <f t="shared" si="9"/>
        <v>0</v>
      </c>
      <c r="AQ118" s="82">
        <v>104</v>
      </c>
      <c r="AR118" s="82"/>
      <c r="AS118" s="82"/>
      <c r="AT118" s="82"/>
      <c r="AU118" s="82"/>
      <c r="AV118" s="82"/>
      <c r="AW118" s="83">
        <f t="shared" si="10"/>
        <v>104</v>
      </c>
      <c r="AX118" s="82"/>
      <c r="AY118" s="82"/>
      <c r="AZ118" s="82"/>
      <c r="BA118" s="82"/>
      <c r="BB118" s="82"/>
      <c r="BC118" s="82"/>
      <c r="BD118" s="83">
        <f t="shared" si="11"/>
        <v>0</v>
      </c>
    </row>
    <row r="119" spans="1:56" ht="20" customHeight="1" x14ac:dyDescent="0.35">
      <c r="A119" t="s">
        <v>393</v>
      </c>
      <c r="B119" s="169" t="s">
        <v>417</v>
      </c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"/>
      <c r="P119" s="12"/>
      <c r="Q119" s="12"/>
      <c r="R119" s="82"/>
      <c r="S119" s="82"/>
      <c r="T119" s="82"/>
      <c r="U119" s="83">
        <f t="shared" si="6"/>
        <v>0</v>
      </c>
      <c r="V119" s="82"/>
      <c r="W119" s="82"/>
      <c r="X119" s="82"/>
      <c r="Y119" s="82"/>
      <c r="Z119" s="82"/>
      <c r="AA119" s="82"/>
      <c r="AB119" s="83">
        <f t="shared" si="7"/>
        <v>0</v>
      </c>
      <c r="AC119" s="82"/>
      <c r="AD119" s="82"/>
      <c r="AE119" s="82"/>
      <c r="AF119" s="82"/>
      <c r="AG119" s="82"/>
      <c r="AH119" s="82"/>
      <c r="AI119" s="83">
        <f t="shared" si="8"/>
        <v>0</v>
      </c>
      <c r="AJ119" s="74"/>
      <c r="AK119" s="74"/>
      <c r="AL119" s="74"/>
      <c r="AM119" s="74"/>
      <c r="AN119" s="74"/>
      <c r="AO119" s="74"/>
      <c r="AP119" s="59">
        <f t="shared" si="9"/>
        <v>0</v>
      </c>
      <c r="AQ119" s="82"/>
      <c r="AR119" s="82"/>
      <c r="AS119" s="82"/>
      <c r="AT119" s="82"/>
      <c r="AU119" s="82"/>
      <c r="AV119" s="82"/>
      <c r="AW119" s="83">
        <f t="shared" si="10"/>
        <v>0</v>
      </c>
      <c r="AX119" s="82"/>
      <c r="AY119" s="82"/>
      <c r="AZ119" s="82"/>
      <c r="BA119" s="82"/>
      <c r="BB119" s="82"/>
      <c r="BC119" s="82"/>
      <c r="BD119" s="83">
        <f t="shared" si="11"/>
        <v>0</v>
      </c>
    </row>
    <row r="120" spans="1:56" ht="20" customHeight="1" x14ac:dyDescent="0.35">
      <c r="A120" t="s">
        <v>401</v>
      </c>
      <c r="B120" s="169" t="s">
        <v>418</v>
      </c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"/>
      <c r="P120" s="12"/>
      <c r="Q120" s="12"/>
      <c r="R120" s="82"/>
      <c r="S120" s="82"/>
      <c r="T120" s="82"/>
      <c r="U120" s="83">
        <f t="shared" si="6"/>
        <v>0</v>
      </c>
      <c r="V120" s="82"/>
      <c r="W120" s="82"/>
      <c r="X120" s="82"/>
      <c r="Y120" s="82"/>
      <c r="Z120" s="82"/>
      <c r="AA120" s="82"/>
      <c r="AB120" s="83">
        <f t="shared" si="7"/>
        <v>0</v>
      </c>
      <c r="AC120" s="82"/>
      <c r="AD120" s="82"/>
      <c r="AE120" s="82"/>
      <c r="AF120" s="82"/>
      <c r="AG120" s="82"/>
      <c r="AH120" s="82"/>
      <c r="AI120" s="83">
        <f t="shared" si="8"/>
        <v>0</v>
      </c>
      <c r="AJ120" s="74"/>
      <c r="AK120" s="74"/>
      <c r="AL120" s="74"/>
      <c r="AM120" s="74"/>
      <c r="AN120" s="74"/>
      <c r="AO120" s="74"/>
      <c r="AP120" s="59">
        <f t="shared" si="9"/>
        <v>0</v>
      </c>
      <c r="AQ120" s="82"/>
      <c r="AR120" s="82"/>
      <c r="AS120" s="82"/>
      <c r="AT120" s="82"/>
      <c r="AU120" s="82"/>
      <c r="AV120" s="82"/>
      <c r="AW120" s="83">
        <f t="shared" si="10"/>
        <v>0</v>
      </c>
      <c r="AX120" s="82"/>
      <c r="AY120" s="82"/>
      <c r="AZ120" s="82"/>
      <c r="BA120" s="82"/>
      <c r="BB120" s="82"/>
      <c r="BC120" s="82"/>
      <c r="BD120" s="83">
        <f t="shared" si="11"/>
        <v>0</v>
      </c>
    </row>
    <row r="121" spans="1:56" ht="20" customHeight="1" x14ac:dyDescent="0.35">
      <c r="A121" t="s">
        <v>419</v>
      </c>
      <c r="B121" s="174" t="s">
        <v>980</v>
      </c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"/>
      <c r="P121" s="12"/>
      <c r="Q121" s="12"/>
      <c r="R121" s="82"/>
      <c r="S121" s="82"/>
      <c r="T121" s="82"/>
      <c r="U121" s="83">
        <f t="shared" si="6"/>
        <v>0</v>
      </c>
      <c r="V121" s="82"/>
      <c r="W121" s="82"/>
      <c r="X121" s="82"/>
      <c r="Y121" s="82"/>
      <c r="Z121" s="82"/>
      <c r="AA121" s="82"/>
      <c r="AB121" s="83">
        <f t="shared" si="7"/>
        <v>0</v>
      </c>
      <c r="AC121" s="82"/>
      <c r="AD121" s="82"/>
      <c r="AE121" s="82"/>
      <c r="AF121" s="82"/>
      <c r="AG121" s="82"/>
      <c r="AH121" s="82"/>
      <c r="AI121" s="83">
        <f t="shared" si="8"/>
        <v>0</v>
      </c>
      <c r="AJ121" s="74"/>
      <c r="AK121" s="74"/>
      <c r="AL121" s="74"/>
      <c r="AM121" s="74"/>
      <c r="AN121" s="74"/>
      <c r="AO121" s="74"/>
      <c r="AP121" s="59">
        <f t="shared" si="9"/>
        <v>0</v>
      </c>
      <c r="AQ121" s="82"/>
      <c r="AR121" s="82"/>
      <c r="AS121" s="82"/>
      <c r="AT121" s="82"/>
      <c r="AU121" s="82"/>
      <c r="AV121" s="82"/>
      <c r="AW121" s="83">
        <f t="shared" si="10"/>
        <v>0</v>
      </c>
      <c r="AX121" s="82"/>
      <c r="AY121" s="82"/>
      <c r="AZ121" s="82"/>
      <c r="BA121" s="82"/>
      <c r="BB121" s="82"/>
      <c r="BC121" s="82"/>
      <c r="BD121" s="83">
        <f t="shared" si="11"/>
        <v>0</v>
      </c>
    </row>
    <row r="122" spans="1:56" ht="20" customHeight="1" x14ac:dyDescent="0.35">
      <c r="A122" t="s">
        <v>402</v>
      </c>
      <c r="B122" s="174" t="s">
        <v>860</v>
      </c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"/>
      <c r="P122" s="12"/>
      <c r="Q122" s="12"/>
      <c r="R122" s="82"/>
      <c r="S122" s="82"/>
      <c r="T122" s="82"/>
      <c r="U122" s="83">
        <f t="shared" si="6"/>
        <v>0</v>
      </c>
      <c r="V122" s="82"/>
      <c r="W122" s="82"/>
      <c r="X122" s="82"/>
      <c r="Y122" s="82"/>
      <c r="Z122" s="82"/>
      <c r="AA122" s="82"/>
      <c r="AB122" s="83">
        <f t="shared" si="7"/>
        <v>0</v>
      </c>
      <c r="AC122" s="82"/>
      <c r="AD122" s="82"/>
      <c r="AE122" s="82"/>
      <c r="AF122" s="82"/>
      <c r="AG122" s="82"/>
      <c r="AH122" s="82"/>
      <c r="AI122" s="83">
        <f t="shared" si="8"/>
        <v>0</v>
      </c>
      <c r="AJ122" s="74"/>
      <c r="AK122" s="74"/>
      <c r="AL122" s="74"/>
      <c r="AM122" s="74"/>
      <c r="AN122" s="74"/>
      <c r="AO122" s="74"/>
      <c r="AP122" s="59">
        <f t="shared" si="9"/>
        <v>0</v>
      </c>
      <c r="AQ122" s="82"/>
      <c r="AR122" s="82"/>
      <c r="AS122" s="82"/>
      <c r="AT122" s="82"/>
      <c r="AU122" s="82"/>
      <c r="AV122" s="82"/>
      <c r="AW122" s="83">
        <f t="shared" si="10"/>
        <v>0</v>
      </c>
      <c r="AX122" s="82"/>
      <c r="AY122" s="82"/>
      <c r="AZ122" s="82"/>
      <c r="BA122" s="82"/>
      <c r="BB122" s="82"/>
      <c r="BC122" s="82"/>
      <c r="BD122" s="83">
        <f t="shared" si="11"/>
        <v>0</v>
      </c>
    </row>
    <row r="123" spans="1:56" ht="20" customHeight="1" x14ac:dyDescent="0.35">
      <c r="A123" t="s">
        <v>400</v>
      </c>
      <c r="B123" s="174" t="s">
        <v>981</v>
      </c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"/>
      <c r="P123" s="12"/>
      <c r="Q123" s="12"/>
      <c r="R123" s="82"/>
      <c r="S123" s="82"/>
      <c r="T123" s="82"/>
      <c r="U123" s="83">
        <f t="shared" si="6"/>
        <v>0</v>
      </c>
      <c r="V123" s="82"/>
      <c r="W123" s="82"/>
      <c r="X123" s="82"/>
      <c r="Y123" s="82"/>
      <c r="Z123" s="82"/>
      <c r="AA123" s="82"/>
      <c r="AB123" s="83">
        <f t="shared" si="7"/>
        <v>0</v>
      </c>
      <c r="AC123" s="82"/>
      <c r="AD123" s="82"/>
      <c r="AE123" s="82"/>
      <c r="AF123" s="82"/>
      <c r="AG123" s="82"/>
      <c r="AH123" s="82"/>
      <c r="AI123" s="83">
        <f t="shared" si="8"/>
        <v>0</v>
      </c>
      <c r="AJ123" s="74"/>
      <c r="AK123" s="74"/>
      <c r="AL123" s="74"/>
      <c r="AM123" s="74"/>
      <c r="AN123" s="74"/>
      <c r="AO123" s="74"/>
      <c r="AP123" s="59">
        <f t="shared" si="9"/>
        <v>0</v>
      </c>
      <c r="AQ123" s="82"/>
      <c r="AR123" s="82"/>
      <c r="AS123" s="82"/>
      <c r="AT123" s="82"/>
      <c r="AU123" s="82"/>
      <c r="AV123" s="82"/>
      <c r="AW123" s="83">
        <f t="shared" si="10"/>
        <v>0</v>
      </c>
      <c r="AX123" s="82"/>
      <c r="AY123" s="82"/>
      <c r="AZ123" s="82"/>
      <c r="BA123" s="82"/>
      <c r="BB123" s="82"/>
      <c r="BC123" s="82"/>
      <c r="BD123" s="83">
        <f t="shared" si="11"/>
        <v>0</v>
      </c>
    </row>
    <row r="124" spans="1:56" ht="20" customHeight="1" x14ac:dyDescent="0.35">
      <c r="A124" t="s">
        <v>420</v>
      </c>
      <c r="B124" s="174" t="s">
        <v>540</v>
      </c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"/>
      <c r="P124" s="12"/>
      <c r="Q124" s="12"/>
      <c r="R124" s="82"/>
      <c r="S124" s="82"/>
      <c r="T124" s="82"/>
      <c r="U124" s="83">
        <f t="shared" si="6"/>
        <v>0</v>
      </c>
      <c r="V124" s="82"/>
      <c r="W124" s="82"/>
      <c r="X124" s="82"/>
      <c r="Y124" s="82"/>
      <c r="Z124" s="82"/>
      <c r="AA124" s="82"/>
      <c r="AB124" s="83">
        <f t="shared" si="7"/>
        <v>0</v>
      </c>
      <c r="AC124" s="82"/>
      <c r="AD124" s="82"/>
      <c r="AE124" s="82"/>
      <c r="AF124" s="82"/>
      <c r="AG124" s="82"/>
      <c r="AH124" s="82"/>
      <c r="AI124" s="83">
        <f t="shared" si="8"/>
        <v>0</v>
      </c>
      <c r="AJ124" s="74"/>
      <c r="AK124" s="74"/>
      <c r="AL124" s="74"/>
      <c r="AM124" s="74"/>
      <c r="AN124" s="74"/>
      <c r="AO124" s="74"/>
      <c r="AP124" s="59">
        <f t="shared" si="9"/>
        <v>0</v>
      </c>
      <c r="AQ124" s="82"/>
      <c r="AR124" s="82"/>
      <c r="AS124" s="82"/>
      <c r="AT124" s="82"/>
      <c r="AU124" s="82"/>
      <c r="AV124" s="82"/>
      <c r="AW124" s="83">
        <f t="shared" si="10"/>
        <v>0</v>
      </c>
      <c r="AX124" s="82"/>
      <c r="AY124" s="82"/>
      <c r="AZ124" s="82"/>
      <c r="BA124" s="82"/>
      <c r="BB124" s="82"/>
      <c r="BC124" s="82"/>
      <c r="BD124" s="83">
        <f t="shared" si="11"/>
        <v>0</v>
      </c>
    </row>
    <row r="125" spans="1:56" ht="20" customHeight="1" x14ac:dyDescent="0.35">
      <c r="A125" t="s">
        <v>404</v>
      </c>
      <c r="B125" s="174" t="s">
        <v>421</v>
      </c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"/>
      <c r="P125" s="12"/>
      <c r="Q125" s="12"/>
      <c r="R125" s="82"/>
      <c r="S125" s="82"/>
      <c r="T125" s="82"/>
      <c r="U125" s="83">
        <f t="shared" si="6"/>
        <v>0</v>
      </c>
      <c r="V125" s="82"/>
      <c r="W125" s="82"/>
      <c r="X125" s="82"/>
      <c r="Y125" s="82"/>
      <c r="Z125" s="82"/>
      <c r="AA125" s="82"/>
      <c r="AB125" s="83">
        <f t="shared" si="7"/>
        <v>0</v>
      </c>
      <c r="AC125" s="82"/>
      <c r="AD125" s="82"/>
      <c r="AE125" s="82"/>
      <c r="AF125" s="82"/>
      <c r="AG125" s="82"/>
      <c r="AH125" s="82"/>
      <c r="AI125" s="83">
        <f t="shared" si="8"/>
        <v>0</v>
      </c>
      <c r="AJ125" s="74"/>
      <c r="AK125" s="74"/>
      <c r="AL125" s="74"/>
      <c r="AM125" s="74"/>
      <c r="AN125" s="74"/>
      <c r="AO125" s="74"/>
      <c r="AP125" s="59">
        <f t="shared" si="9"/>
        <v>0</v>
      </c>
      <c r="AQ125" s="82"/>
      <c r="AR125" s="82"/>
      <c r="AS125" s="82"/>
      <c r="AT125" s="82"/>
      <c r="AU125" s="82"/>
      <c r="AV125" s="82"/>
      <c r="AW125" s="83">
        <f t="shared" si="10"/>
        <v>0</v>
      </c>
      <c r="AX125" s="82"/>
      <c r="AY125" s="82"/>
      <c r="AZ125" s="82"/>
      <c r="BA125" s="82"/>
      <c r="BB125" s="82"/>
      <c r="BC125" s="82"/>
      <c r="BD125" s="83">
        <f t="shared" si="11"/>
        <v>0</v>
      </c>
    </row>
    <row r="126" spans="1:56" ht="20" customHeight="1" x14ac:dyDescent="0.35">
      <c r="A126" s="1" t="s">
        <v>403</v>
      </c>
      <c r="B126" s="174" t="s">
        <v>422</v>
      </c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"/>
      <c r="P126" s="12"/>
      <c r="Q126" s="12"/>
      <c r="R126" s="82"/>
      <c r="S126" s="82"/>
      <c r="T126" s="82"/>
      <c r="U126" s="83">
        <f t="shared" si="6"/>
        <v>0</v>
      </c>
      <c r="V126" s="82"/>
      <c r="W126" s="82"/>
      <c r="X126" s="82"/>
      <c r="Y126" s="82"/>
      <c r="Z126" s="82"/>
      <c r="AA126" s="82"/>
      <c r="AB126" s="83">
        <f t="shared" si="7"/>
        <v>0</v>
      </c>
      <c r="AC126" s="82"/>
      <c r="AD126" s="82">
        <v>24</v>
      </c>
      <c r="AE126" s="82"/>
      <c r="AF126" s="82"/>
      <c r="AG126" s="82"/>
      <c r="AH126" s="82"/>
      <c r="AI126" s="83">
        <f t="shared" si="8"/>
        <v>24</v>
      </c>
      <c r="AJ126" s="74"/>
      <c r="AK126" s="74"/>
      <c r="AL126" s="74"/>
      <c r="AM126" s="74"/>
      <c r="AN126" s="74"/>
      <c r="AO126" s="74"/>
      <c r="AP126" s="59">
        <f t="shared" si="9"/>
        <v>0</v>
      </c>
      <c r="AQ126" s="82"/>
      <c r="AR126" s="82"/>
      <c r="AS126" s="82"/>
      <c r="AT126" s="82"/>
      <c r="AU126" s="82"/>
      <c r="AV126" s="82"/>
      <c r="AW126" s="83">
        <f t="shared" si="10"/>
        <v>0</v>
      </c>
      <c r="AX126" s="82"/>
      <c r="AY126" s="82"/>
      <c r="AZ126" s="82"/>
      <c r="BA126" s="82"/>
      <c r="BB126" s="82"/>
      <c r="BC126" s="82"/>
      <c r="BD126" s="83">
        <f t="shared" si="11"/>
        <v>0</v>
      </c>
    </row>
    <row r="127" spans="1:56" ht="20" customHeight="1" x14ac:dyDescent="0.35">
      <c r="A127" t="s">
        <v>405</v>
      </c>
      <c r="B127" s="174" t="s">
        <v>423</v>
      </c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"/>
      <c r="P127" s="12"/>
      <c r="Q127" s="12"/>
      <c r="R127" s="82"/>
      <c r="S127" s="82"/>
      <c r="T127" s="82"/>
      <c r="U127" s="83">
        <f t="shared" si="6"/>
        <v>0</v>
      </c>
      <c r="V127" s="82"/>
      <c r="W127" s="82"/>
      <c r="X127" s="82"/>
      <c r="Y127" s="82"/>
      <c r="Z127" s="82"/>
      <c r="AA127" s="82"/>
      <c r="AB127" s="83">
        <f t="shared" si="7"/>
        <v>0</v>
      </c>
      <c r="AC127" s="82"/>
      <c r="AD127" s="82">
        <v>24</v>
      </c>
      <c r="AE127" s="82"/>
      <c r="AF127" s="82"/>
      <c r="AG127" s="82"/>
      <c r="AH127" s="82"/>
      <c r="AI127" s="83">
        <f t="shared" si="8"/>
        <v>24</v>
      </c>
      <c r="AJ127" s="74"/>
      <c r="AK127" s="74"/>
      <c r="AL127" s="74"/>
      <c r="AM127" s="74"/>
      <c r="AN127" s="74"/>
      <c r="AO127" s="74"/>
      <c r="AP127" s="59">
        <f t="shared" si="9"/>
        <v>0</v>
      </c>
      <c r="AQ127" s="82"/>
      <c r="AR127" s="82"/>
      <c r="AS127" s="82"/>
      <c r="AT127" s="82"/>
      <c r="AU127" s="82"/>
      <c r="AV127" s="82"/>
      <c r="AW127" s="83">
        <f t="shared" si="10"/>
        <v>0</v>
      </c>
      <c r="AX127" s="82"/>
      <c r="AY127" s="82"/>
      <c r="AZ127" s="82"/>
      <c r="BA127" s="82"/>
      <c r="BB127" s="82"/>
      <c r="BC127" s="82"/>
      <c r="BD127" s="83">
        <f t="shared" si="11"/>
        <v>0</v>
      </c>
    </row>
    <row r="128" spans="1:56" ht="20" customHeight="1" x14ac:dyDescent="0.35">
      <c r="A128" t="s">
        <v>406</v>
      </c>
      <c r="B128" s="174" t="s">
        <v>424</v>
      </c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"/>
      <c r="P128" s="12"/>
      <c r="Q128" s="12"/>
      <c r="R128" s="82"/>
      <c r="S128" s="82"/>
      <c r="T128" s="82"/>
      <c r="U128" s="83">
        <f t="shared" si="6"/>
        <v>0</v>
      </c>
      <c r="V128" s="82"/>
      <c r="W128" s="82"/>
      <c r="X128" s="82"/>
      <c r="Y128" s="82"/>
      <c r="Z128" s="82"/>
      <c r="AA128" s="82"/>
      <c r="AB128" s="83">
        <f t="shared" si="7"/>
        <v>0</v>
      </c>
      <c r="AC128" s="82"/>
      <c r="AD128" s="82"/>
      <c r="AE128" s="82">
        <v>87.8</v>
      </c>
      <c r="AF128" s="82"/>
      <c r="AG128" s="82"/>
      <c r="AH128" s="82"/>
      <c r="AI128" s="83">
        <f t="shared" si="8"/>
        <v>87.8</v>
      </c>
      <c r="AJ128" s="74">
        <v>33.6</v>
      </c>
      <c r="AK128" s="74"/>
      <c r="AL128" s="74"/>
      <c r="AM128" s="74"/>
      <c r="AN128" s="74"/>
      <c r="AO128" s="74"/>
      <c r="AP128" s="59">
        <f t="shared" si="9"/>
        <v>33.6</v>
      </c>
      <c r="AQ128" s="82"/>
      <c r="AR128" s="82"/>
      <c r="AS128" s="82"/>
      <c r="AT128" s="82"/>
      <c r="AU128" s="82"/>
      <c r="AV128" s="82"/>
      <c r="AW128" s="83">
        <f t="shared" si="10"/>
        <v>0</v>
      </c>
      <c r="AX128" s="82"/>
      <c r="AY128" s="82"/>
      <c r="AZ128" s="82"/>
      <c r="BA128" s="82"/>
      <c r="BB128" s="82"/>
      <c r="BC128" s="82"/>
      <c r="BD128" s="83">
        <f t="shared" si="11"/>
        <v>0</v>
      </c>
    </row>
    <row r="129" spans="1:56" ht="20" customHeight="1" x14ac:dyDescent="0.35">
      <c r="A129" t="s">
        <v>425</v>
      </c>
      <c r="B129" s="176" t="s">
        <v>426</v>
      </c>
      <c r="C129" s="177"/>
      <c r="D129" s="177"/>
      <c r="E129" s="177"/>
      <c r="F129" s="177"/>
      <c r="G129" s="177"/>
      <c r="H129" s="177"/>
      <c r="I129" s="177"/>
      <c r="J129" s="177"/>
      <c r="K129" s="177"/>
      <c r="L129" s="177"/>
      <c r="M129" s="177"/>
      <c r="N129" s="178"/>
      <c r="O129" s="1"/>
      <c r="P129" s="12"/>
      <c r="Q129" s="12"/>
      <c r="R129" s="82"/>
      <c r="S129" s="82"/>
      <c r="T129" s="82"/>
      <c r="U129" s="83">
        <f t="shared" si="6"/>
        <v>0</v>
      </c>
      <c r="V129" s="82"/>
      <c r="W129" s="82"/>
      <c r="X129" s="82"/>
      <c r="Y129" s="82"/>
      <c r="Z129" s="82"/>
      <c r="AA129" s="82"/>
      <c r="AB129" s="83">
        <f t="shared" si="7"/>
        <v>0</v>
      </c>
      <c r="AC129" s="82"/>
      <c r="AD129" s="82"/>
      <c r="AE129" s="82"/>
      <c r="AF129" s="82"/>
      <c r="AG129" s="82"/>
      <c r="AH129" s="82"/>
      <c r="AI129" s="83">
        <f t="shared" si="8"/>
        <v>0</v>
      </c>
      <c r="AJ129" s="74"/>
      <c r="AK129" s="74"/>
      <c r="AL129" s="74"/>
      <c r="AM129" s="74"/>
      <c r="AN129" s="74"/>
      <c r="AO129" s="74"/>
      <c r="AP129" s="59">
        <f t="shared" si="9"/>
        <v>0</v>
      </c>
      <c r="AQ129" s="82"/>
      <c r="AR129" s="82"/>
      <c r="AS129" s="82"/>
      <c r="AT129" s="82"/>
      <c r="AU129" s="82"/>
      <c r="AV129" s="82"/>
      <c r="AW129" s="83">
        <f t="shared" si="10"/>
        <v>0</v>
      </c>
      <c r="AX129" s="82"/>
      <c r="AY129" s="82"/>
      <c r="AZ129" s="82"/>
      <c r="BA129" s="82"/>
      <c r="BB129" s="82"/>
      <c r="BC129" s="82"/>
      <c r="BD129" s="83">
        <f t="shared" si="11"/>
        <v>0</v>
      </c>
    </row>
    <row r="130" spans="1:56" ht="20" customHeight="1" x14ac:dyDescent="0.35">
      <c r="A130" t="s">
        <v>407</v>
      </c>
      <c r="B130" s="174" t="s">
        <v>861</v>
      </c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"/>
      <c r="P130" s="12"/>
      <c r="Q130" s="12"/>
      <c r="R130" s="82"/>
      <c r="S130" s="82"/>
      <c r="T130" s="82"/>
      <c r="U130" s="83">
        <f t="shared" si="6"/>
        <v>0</v>
      </c>
      <c r="V130" s="82"/>
      <c r="W130" s="82"/>
      <c r="X130" s="82"/>
      <c r="Y130" s="82"/>
      <c r="Z130" s="82"/>
      <c r="AA130" s="82"/>
      <c r="AB130" s="83">
        <f t="shared" si="7"/>
        <v>0</v>
      </c>
      <c r="AC130" s="82"/>
      <c r="AD130" s="82">
        <v>50</v>
      </c>
      <c r="AE130" s="82"/>
      <c r="AF130" s="82"/>
      <c r="AG130" s="82"/>
      <c r="AH130" s="82"/>
      <c r="AI130" s="83">
        <f t="shared" si="8"/>
        <v>50</v>
      </c>
      <c r="AJ130" s="74"/>
      <c r="AK130" s="74"/>
      <c r="AL130" s="74"/>
      <c r="AM130" s="74"/>
      <c r="AN130" s="74"/>
      <c r="AO130" s="74"/>
      <c r="AP130" s="59">
        <f t="shared" si="9"/>
        <v>0</v>
      </c>
      <c r="AQ130" s="82"/>
      <c r="AR130" s="82"/>
      <c r="AS130" s="82"/>
      <c r="AT130" s="82"/>
      <c r="AU130" s="82"/>
      <c r="AV130" s="82"/>
      <c r="AW130" s="83">
        <f t="shared" si="10"/>
        <v>0</v>
      </c>
      <c r="AX130" s="82"/>
      <c r="AY130" s="82">
        <v>50</v>
      </c>
      <c r="AZ130" s="82"/>
      <c r="BA130" s="82"/>
      <c r="BB130" s="82"/>
      <c r="BC130" s="82"/>
      <c r="BD130" s="83">
        <f t="shared" si="11"/>
        <v>50</v>
      </c>
    </row>
    <row r="131" spans="1:56" ht="20" customHeight="1" x14ac:dyDescent="0.35">
      <c r="A131" t="s">
        <v>427</v>
      </c>
      <c r="B131" s="174" t="s">
        <v>428</v>
      </c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"/>
      <c r="P131" s="12"/>
      <c r="Q131" s="12"/>
      <c r="R131" s="82"/>
      <c r="S131" s="82"/>
      <c r="T131" s="82"/>
      <c r="U131" s="83">
        <f t="shared" si="6"/>
        <v>0</v>
      </c>
      <c r="V131" s="82"/>
      <c r="W131" s="82"/>
      <c r="X131" s="82"/>
      <c r="Y131" s="82"/>
      <c r="Z131" s="82"/>
      <c r="AA131" s="82"/>
      <c r="AB131" s="83">
        <f t="shared" si="7"/>
        <v>0</v>
      </c>
      <c r="AC131" s="82"/>
      <c r="AD131" s="82"/>
      <c r="AE131" s="82"/>
      <c r="AF131" s="82"/>
      <c r="AG131" s="82"/>
      <c r="AH131" s="82"/>
      <c r="AI131" s="83">
        <f t="shared" si="8"/>
        <v>0</v>
      </c>
      <c r="AJ131" s="74"/>
      <c r="AK131" s="74"/>
      <c r="AL131" s="74"/>
      <c r="AM131" s="74"/>
      <c r="AN131" s="74"/>
      <c r="AO131" s="74"/>
      <c r="AP131" s="59">
        <f t="shared" si="9"/>
        <v>0</v>
      </c>
      <c r="AQ131" s="82"/>
      <c r="AR131" s="82"/>
      <c r="AS131" s="82"/>
      <c r="AT131" s="82"/>
      <c r="AU131" s="82"/>
      <c r="AV131" s="82"/>
      <c r="AW131" s="83">
        <f t="shared" si="10"/>
        <v>0</v>
      </c>
      <c r="AX131" s="82"/>
      <c r="AY131" s="82"/>
      <c r="AZ131" s="82"/>
      <c r="BA131" s="82"/>
      <c r="BB131" s="82"/>
      <c r="BC131" s="82"/>
      <c r="BD131" s="83">
        <f t="shared" si="11"/>
        <v>0</v>
      </c>
    </row>
    <row r="132" spans="1:56" ht="20" customHeight="1" x14ac:dyDescent="0.35">
      <c r="A132" t="s">
        <v>429</v>
      </c>
      <c r="B132" s="174" t="s">
        <v>430</v>
      </c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"/>
      <c r="P132" s="12"/>
      <c r="Q132" s="12"/>
      <c r="R132" s="82"/>
      <c r="S132" s="82"/>
      <c r="T132" s="82"/>
      <c r="U132" s="83">
        <f t="shared" ref="U132:U259" si="12">SUM(R132:T132)</f>
        <v>0</v>
      </c>
      <c r="V132" s="82"/>
      <c r="W132" s="82"/>
      <c r="X132" s="82"/>
      <c r="Y132" s="82"/>
      <c r="Z132" s="82"/>
      <c r="AA132" s="82"/>
      <c r="AB132" s="83">
        <f t="shared" ref="AB132:AB259" si="13">SUM(V132:AA132)</f>
        <v>0</v>
      </c>
      <c r="AC132" s="82"/>
      <c r="AD132" s="82"/>
      <c r="AE132" s="82"/>
      <c r="AF132" s="82"/>
      <c r="AG132" s="82"/>
      <c r="AH132" s="82"/>
      <c r="AI132" s="83">
        <f t="shared" ref="AI132:AI259" si="14">SUM(AC132:AH132)</f>
        <v>0</v>
      </c>
      <c r="AJ132" s="74"/>
      <c r="AK132" s="74"/>
      <c r="AL132" s="74"/>
      <c r="AM132" s="74"/>
      <c r="AN132" s="74"/>
      <c r="AO132" s="74"/>
      <c r="AP132" s="59">
        <f t="shared" ref="AP132:AP259" si="15">SUM(AJ132:AO132)</f>
        <v>0</v>
      </c>
      <c r="AQ132" s="82"/>
      <c r="AR132" s="82"/>
      <c r="AS132" s="82"/>
      <c r="AT132" s="82"/>
      <c r="AU132" s="82"/>
      <c r="AV132" s="82"/>
      <c r="AW132" s="83">
        <f t="shared" ref="AW132:AW259" si="16">SUM(AQ132:AV132)</f>
        <v>0</v>
      </c>
      <c r="AX132" s="82"/>
      <c r="AY132" s="82"/>
      <c r="AZ132" s="82"/>
      <c r="BA132" s="82"/>
      <c r="BB132" s="82"/>
      <c r="BC132" s="82"/>
      <c r="BD132" s="83">
        <f t="shared" ref="BD132:BD259" si="17">SUM(AX132:BC132)</f>
        <v>0</v>
      </c>
    </row>
    <row r="133" spans="1:56" ht="20" customHeight="1" x14ac:dyDescent="0.35">
      <c r="A133" t="s">
        <v>411</v>
      </c>
      <c r="B133" s="174" t="s">
        <v>989</v>
      </c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"/>
      <c r="P133" s="12"/>
      <c r="Q133" s="12"/>
      <c r="R133" s="82">
        <v>62</v>
      </c>
      <c r="S133" s="82"/>
      <c r="T133" s="82"/>
      <c r="U133" s="83">
        <f t="shared" si="12"/>
        <v>62</v>
      </c>
      <c r="V133" s="82"/>
      <c r="W133" s="82"/>
      <c r="X133" s="82"/>
      <c r="Y133" s="82"/>
      <c r="Z133" s="82"/>
      <c r="AA133" s="82"/>
      <c r="AB133" s="83">
        <f t="shared" si="13"/>
        <v>0</v>
      </c>
      <c r="AC133" s="82"/>
      <c r="AD133" s="82"/>
      <c r="AE133" s="82"/>
      <c r="AF133" s="82"/>
      <c r="AG133" s="82"/>
      <c r="AH133" s="82"/>
      <c r="AI133" s="83">
        <f t="shared" si="14"/>
        <v>0</v>
      </c>
      <c r="AJ133" s="74"/>
      <c r="AK133" s="74"/>
      <c r="AL133" s="74"/>
      <c r="AM133" s="74"/>
      <c r="AN133" s="74"/>
      <c r="AO133" s="74"/>
      <c r="AP133" s="59">
        <f t="shared" si="15"/>
        <v>0</v>
      </c>
      <c r="AQ133" s="82"/>
      <c r="AR133" s="82"/>
      <c r="AS133" s="82"/>
      <c r="AT133" s="82"/>
      <c r="AU133" s="82"/>
      <c r="AV133" s="82"/>
      <c r="AW133" s="83">
        <f t="shared" si="16"/>
        <v>0</v>
      </c>
      <c r="AX133" s="82"/>
      <c r="AY133" s="82"/>
      <c r="AZ133" s="82"/>
      <c r="BA133" s="82"/>
      <c r="BB133" s="82"/>
      <c r="BC133" s="82"/>
      <c r="BD133" s="83">
        <f t="shared" si="17"/>
        <v>0</v>
      </c>
    </row>
    <row r="134" spans="1:56" ht="20" customHeight="1" x14ac:dyDescent="0.35">
      <c r="A134" t="s">
        <v>413</v>
      </c>
      <c r="B134" s="174" t="s">
        <v>431</v>
      </c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" t="s">
        <v>4</v>
      </c>
      <c r="P134" s="12"/>
      <c r="Q134" s="12"/>
      <c r="R134" s="82"/>
      <c r="S134" s="82"/>
      <c r="T134" s="82"/>
      <c r="U134" s="83">
        <f t="shared" si="12"/>
        <v>0</v>
      </c>
      <c r="V134" s="82"/>
      <c r="W134" s="82"/>
      <c r="X134" s="82"/>
      <c r="Y134" s="82"/>
      <c r="Z134" s="82"/>
      <c r="AA134" s="82"/>
      <c r="AB134" s="83">
        <f t="shared" si="13"/>
        <v>0</v>
      </c>
      <c r="AC134" s="82"/>
      <c r="AD134" s="82"/>
      <c r="AE134" s="82"/>
      <c r="AF134" s="82"/>
      <c r="AG134" s="82"/>
      <c r="AH134" s="82"/>
      <c r="AI134" s="83">
        <f t="shared" si="14"/>
        <v>0</v>
      </c>
      <c r="AJ134" s="74"/>
      <c r="AK134" s="74"/>
      <c r="AL134" s="74"/>
      <c r="AM134" s="74"/>
      <c r="AN134" s="74"/>
      <c r="AO134" s="74"/>
      <c r="AP134" s="59">
        <f t="shared" si="15"/>
        <v>0</v>
      </c>
      <c r="AQ134" s="82"/>
      <c r="AR134" s="82"/>
      <c r="AS134" s="82"/>
      <c r="AT134" s="82"/>
      <c r="AU134" s="82"/>
      <c r="AV134" s="82"/>
      <c r="AW134" s="83">
        <f t="shared" si="16"/>
        <v>0</v>
      </c>
      <c r="AX134" s="82"/>
      <c r="AY134" s="82">
        <v>52</v>
      </c>
      <c r="AZ134" s="82"/>
      <c r="BA134" s="82"/>
      <c r="BB134" s="82"/>
      <c r="BC134" s="82"/>
      <c r="BD134" s="83">
        <f t="shared" si="17"/>
        <v>52</v>
      </c>
    </row>
    <row r="135" spans="1:56" ht="20" customHeight="1" x14ac:dyDescent="0.35">
      <c r="A135" s="1" t="s">
        <v>414</v>
      </c>
      <c r="B135" s="1" t="s">
        <v>432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2"/>
      <c r="Q135" s="12"/>
      <c r="R135" s="82"/>
      <c r="S135" s="82"/>
      <c r="T135" s="82"/>
      <c r="U135" s="83">
        <f t="shared" si="12"/>
        <v>0</v>
      </c>
      <c r="V135" s="82"/>
      <c r="W135" s="82"/>
      <c r="X135" s="82"/>
      <c r="Y135" s="82"/>
      <c r="Z135" s="82"/>
      <c r="AA135" s="82"/>
      <c r="AB135" s="83">
        <f t="shared" si="13"/>
        <v>0</v>
      </c>
      <c r="AC135" s="82"/>
      <c r="AD135" s="82"/>
      <c r="AE135" s="82"/>
      <c r="AF135" s="82"/>
      <c r="AG135" s="82"/>
      <c r="AH135" s="82"/>
      <c r="AI135" s="83">
        <f t="shared" si="14"/>
        <v>0</v>
      </c>
      <c r="AJ135" s="74"/>
      <c r="AK135" s="74"/>
      <c r="AL135" s="74"/>
      <c r="AM135" s="74"/>
      <c r="AN135" s="74"/>
      <c r="AO135" s="74"/>
      <c r="AP135" s="59">
        <f t="shared" si="15"/>
        <v>0</v>
      </c>
      <c r="AQ135" s="82"/>
      <c r="AR135" s="82"/>
      <c r="AS135" s="82"/>
      <c r="AT135" s="82"/>
      <c r="AU135" s="82"/>
      <c r="AV135" s="82"/>
      <c r="AW135" s="83">
        <f t="shared" si="16"/>
        <v>0</v>
      </c>
      <c r="AX135" s="82"/>
      <c r="AY135" s="82"/>
      <c r="AZ135" s="82"/>
      <c r="BA135" s="82"/>
      <c r="BB135" s="82"/>
      <c r="BC135" s="82"/>
      <c r="BD135" s="83">
        <f t="shared" si="17"/>
        <v>0</v>
      </c>
    </row>
    <row r="136" spans="1:56" ht="20" customHeight="1" x14ac:dyDescent="0.35">
      <c r="A136" t="s">
        <v>441</v>
      </c>
      <c r="B136" s="169" t="s">
        <v>925</v>
      </c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"/>
      <c r="P136" s="12"/>
      <c r="Q136" s="12"/>
      <c r="R136" s="82"/>
      <c r="S136" s="82"/>
      <c r="T136" s="82"/>
      <c r="U136" s="83">
        <f t="shared" si="12"/>
        <v>0</v>
      </c>
      <c r="V136" s="82"/>
      <c r="W136" s="82"/>
      <c r="X136" s="82"/>
      <c r="Y136" s="82"/>
      <c r="Z136" s="82"/>
      <c r="AA136" s="82"/>
      <c r="AB136" s="83">
        <f t="shared" si="13"/>
        <v>0</v>
      </c>
      <c r="AC136" s="82"/>
      <c r="AD136" s="82"/>
      <c r="AE136" s="82"/>
      <c r="AF136" s="82"/>
      <c r="AG136" s="82"/>
      <c r="AH136" s="82"/>
      <c r="AI136" s="83">
        <f t="shared" si="14"/>
        <v>0</v>
      </c>
      <c r="AJ136" s="74"/>
      <c r="AK136" s="74"/>
      <c r="AL136" s="74"/>
      <c r="AM136" s="74"/>
      <c r="AN136" s="74"/>
      <c r="AO136" s="74"/>
      <c r="AP136" s="59">
        <f t="shared" si="15"/>
        <v>0</v>
      </c>
      <c r="AQ136" s="82"/>
      <c r="AR136" s="82"/>
      <c r="AS136" s="82"/>
      <c r="AT136" s="82"/>
      <c r="AU136" s="82"/>
      <c r="AV136" s="82"/>
      <c r="AW136" s="83">
        <f t="shared" si="16"/>
        <v>0</v>
      </c>
      <c r="AX136" s="82"/>
      <c r="AY136" s="82"/>
      <c r="AZ136" s="82"/>
      <c r="BA136" s="82"/>
      <c r="BB136" s="82"/>
      <c r="BC136" s="82"/>
      <c r="BD136" s="83">
        <f t="shared" si="17"/>
        <v>0</v>
      </c>
    </row>
    <row r="137" spans="1:56" ht="20" customHeight="1" x14ac:dyDescent="0.35">
      <c r="A137" t="s">
        <v>438</v>
      </c>
      <c r="B137" s="174" t="s">
        <v>521</v>
      </c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" t="s">
        <v>4</v>
      </c>
      <c r="P137" s="12"/>
      <c r="Q137" s="12"/>
      <c r="R137" s="82"/>
      <c r="S137" s="82">
        <v>77.58</v>
      </c>
      <c r="T137" s="82"/>
      <c r="U137" s="83">
        <f t="shared" si="12"/>
        <v>77.58</v>
      </c>
      <c r="V137" s="82"/>
      <c r="W137" s="82">
        <v>67</v>
      </c>
      <c r="X137" s="82"/>
      <c r="Y137" s="82">
        <v>64</v>
      </c>
      <c r="Z137" s="82"/>
      <c r="AA137" s="82"/>
      <c r="AB137" s="83">
        <f t="shared" si="13"/>
        <v>131</v>
      </c>
      <c r="AC137" s="82"/>
      <c r="AD137" s="82">
        <v>145</v>
      </c>
      <c r="AE137" s="82"/>
      <c r="AF137" s="82"/>
      <c r="AG137" s="82"/>
      <c r="AH137" s="82"/>
      <c r="AI137" s="83">
        <f t="shared" si="14"/>
        <v>145</v>
      </c>
      <c r="AJ137" s="74"/>
      <c r="AK137" s="74">
        <v>55.5</v>
      </c>
      <c r="AL137" s="74"/>
      <c r="AM137" s="74"/>
      <c r="AN137" s="74">
        <v>119</v>
      </c>
      <c r="AO137" s="74"/>
      <c r="AP137" s="59">
        <f t="shared" si="15"/>
        <v>174.5</v>
      </c>
      <c r="AQ137" s="82"/>
      <c r="AR137" s="82"/>
      <c r="AS137" s="82"/>
      <c r="AT137" s="82"/>
      <c r="AU137" s="82">
        <v>48</v>
      </c>
      <c r="AV137" s="82"/>
      <c r="AW137" s="83">
        <f t="shared" si="16"/>
        <v>48</v>
      </c>
      <c r="AX137" s="82"/>
      <c r="AY137" s="82">
        <v>118</v>
      </c>
      <c r="AZ137" s="82"/>
      <c r="BA137" s="82"/>
      <c r="BB137" s="82"/>
      <c r="BC137" s="82"/>
      <c r="BD137" s="83">
        <f t="shared" si="17"/>
        <v>118</v>
      </c>
    </row>
    <row r="138" spans="1:56" ht="20" customHeight="1" x14ac:dyDescent="0.35">
      <c r="A138" t="s">
        <v>439</v>
      </c>
      <c r="B138" s="174" t="s">
        <v>990</v>
      </c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" t="s">
        <v>4</v>
      </c>
      <c r="P138" s="12"/>
      <c r="Q138" s="12"/>
      <c r="R138" s="82"/>
      <c r="S138" s="82"/>
      <c r="T138" s="82"/>
      <c r="U138" s="83">
        <f t="shared" si="12"/>
        <v>0</v>
      </c>
      <c r="V138" s="82"/>
      <c r="W138" s="82"/>
      <c r="X138" s="82"/>
      <c r="Y138" s="82"/>
      <c r="Z138" s="82"/>
      <c r="AA138" s="82"/>
      <c r="AB138" s="83">
        <f t="shared" si="13"/>
        <v>0</v>
      </c>
      <c r="AC138" s="82"/>
      <c r="AD138" s="82"/>
      <c r="AE138" s="82"/>
      <c r="AF138" s="82"/>
      <c r="AG138" s="82"/>
      <c r="AH138" s="82"/>
      <c r="AI138" s="83">
        <f t="shared" si="14"/>
        <v>0</v>
      </c>
      <c r="AJ138" s="74"/>
      <c r="AK138" s="74"/>
      <c r="AL138" s="74"/>
      <c r="AM138" s="74"/>
      <c r="AN138" s="74"/>
      <c r="AO138" s="74"/>
      <c r="AP138" s="59">
        <f t="shared" si="15"/>
        <v>0</v>
      </c>
      <c r="AQ138" s="82"/>
      <c r="AR138" s="82"/>
      <c r="AS138" s="82"/>
      <c r="AT138" s="82"/>
      <c r="AU138" s="82"/>
      <c r="AV138" s="82"/>
      <c r="AW138" s="83">
        <f t="shared" si="16"/>
        <v>0</v>
      </c>
      <c r="AX138" s="82"/>
      <c r="AY138" s="82"/>
      <c r="AZ138" s="82"/>
      <c r="BA138" s="82"/>
      <c r="BB138" s="82"/>
      <c r="BC138" s="82"/>
      <c r="BD138" s="83">
        <f t="shared" si="17"/>
        <v>0</v>
      </c>
    </row>
    <row r="139" spans="1:56" ht="20" customHeight="1" x14ac:dyDescent="0.35">
      <c r="A139" t="s">
        <v>454</v>
      </c>
      <c r="B139" s="1" t="s">
        <v>522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2"/>
      <c r="Q139" s="12"/>
      <c r="R139" s="82"/>
      <c r="S139" s="82"/>
      <c r="T139" s="82"/>
      <c r="U139" s="83">
        <f t="shared" si="12"/>
        <v>0</v>
      </c>
      <c r="V139" s="82"/>
      <c r="W139" s="82"/>
      <c r="X139" s="82"/>
      <c r="Y139" s="82"/>
      <c r="Z139" s="82"/>
      <c r="AA139" s="82"/>
      <c r="AB139" s="83">
        <f t="shared" si="13"/>
        <v>0</v>
      </c>
      <c r="AC139" s="82"/>
      <c r="AD139" s="82"/>
      <c r="AE139" s="82"/>
      <c r="AF139" s="82"/>
      <c r="AG139" s="82"/>
      <c r="AH139" s="82"/>
      <c r="AI139" s="83">
        <f t="shared" si="14"/>
        <v>0</v>
      </c>
      <c r="AJ139" s="74"/>
      <c r="AK139" s="74"/>
      <c r="AL139" s="74"/>
      <c r="AM139" s="74"/>
      <c r="AN139" s="74"/>
      <c r="AO139" s="74"/>
      <c r="AP139" s="59">
        <f t="shared" si="15"/>
        <v>0</v>
      </c>
      <c r="AQ139" s="82"/>
      <c r="AR139" s="82"/>
      <c r="AS139" s="82"/>
      <c r="AT139" s="82"/>
      <c r="AU139" s="82"/>
      <c r="AV139" s="82"/>
      <c r="AW139" s="83">
        <f t="shared" si="16"/>
        <v>0</v>
      </c>
      <c r="AX139" s="82"/>
      <c r="AY139" s="82"/>
      <c r="AZ139" s="82"/>
      <c r="BA139" s="82"/>
      <c r="BB139" s="82"/>
      <c r="BC139" s="82"/>
      <c r="BD139" s="83">
        <f t="shared" si="17"/>
        <v>0</v>
      </c>
    </row>
    <row r="140" spans="1:56" ht="20" customHeight="1" x14ac:dyDescent="0.35">
      <c r="A140" t="s">
        <v>451</v>
      </c>
      <c r="B140" s="174" t="s">
        <v>523</v>
      </c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"/>
      <c r="P140" s="12"/>
      <c r="Q140" s="12"/>
      <c r="R140" s="82"/>
      <c r="S140" s="82"/>
      <c r="T140" s="82"/>
      <c r="U140" s="83">
        <f t="shared" si="12"/>
        <v>0</v>
      </c>
      <c r="V140" s="82"/>
      <c r="W140" s="82"/>
      <c r="X140" s="82"/>
      <c r="Y140" s="82"/>
      <c r="Z140" s="82"/>
      <c r="AA140" s="82"/>
      <c r="AB140" s="83">
        <f t="shared" si="13"/>
        <v>0</v>
      </c>
      <c r="AC140" s="82"/>
      <c r="AD140" s="82"/>
      <c r="AE140" s="82"/>
      <c r="AF140" s="82"/>
      <c r="AG140" s="82"/>
      <c r="AH140" s="82"/>
      <c r="AI140" s="83">
        <f t="shared" si="14"/>
        <v>0</v>
      </c>
      <c r="AJ140" s="74"/>
      <c r="AK140" s="74"/>
      <c r="AL140" s="74"/>
      <c r="AM140" s="74"/>
      <c r="AN140" s="74"/>
      <c r="AO140" s="74"/>
      <c r="AP140" s="59">
        <f t="shared" si="15"/>
        <v>0</v>
      </c>
      <c r="AQ140" s="82"/>
      <c r="AR140" s="82"/>
      <c r="AS140" s="82"/>
      <c r="AT140" s="82"/>
      <c r="AU140" s="82"/>
      <c r="AV140" s="82"/>
      <c r="AW140" s="83">
        <f t="shared" si="16"/>
        <v>0</v>
      </c>
      <c r="AX140" s="82"/>
      <c r="AY140" s="82"/>
      <c r="AZ140" s="82"/>
      <c r="BA140" s="82"/>
      <c r="BB140" s="82"/>
      <c r="BC140" s="82"/>
      <c r="BD140" s="83">
        <f t="shared" si="17"/>
        <v>0</v>
      </c>
    </row>
    <row r="141" spans="1:56" ht="20" customHeight="1" x14ac:dyDescent="0.35">
      <c r="A141" t="s">
        <v>449</v>
      </c>
      <c r="B141" s="174" t="s">
        <v>984</v>
      </c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"/>
      <c r="P141" s="12"/>
      <c r="Q141" s="12"/>
      <c r="R141" s="82"/>
      <c r="S141" s="82"/>
      <c r="T141" s="82"/>
      <c r="U141" s="83">
        <f t="shared" si="12"/>
        <v>0</v>
      </c>
      <c r="V141" s="82"/>
      <c r="W141" s="82"/>
      <c r="X141" s="82"/>
      <c r="Y141" s="82"/>
      <c r="Z141" s="82"/>
      <c r="AA141" s="82">
        <v>66</v>
      </c>
      <c r="AB141" s="83">
        <f t="shared" si="13"/>
        <v>66</v>
      </c>
      <c r="AC141" s="82"/>
      <c r="AD141" s="82"/>
      <c r="AE141" s="82"/>
      <c r="AF141" s="82"/>
      <c r="AG141" s="82"/>
      <c r="AH141" s="82"/>
      <c r="AI141" s="83">
        <f t="shared" si="14"/>
        <v>0</v>
      </c>
      <c r="AJ141" s="74"/>
      <c r="AK141" s="74"/>
      <c r="AL141" s="74"/>
      <c r="AM141" s="74"/>
      <c r="AN141" s="74"/>
      <c r="AO141" s="74"/>
      <c r="AP141" s="59">
        <f t="shared" si="15"/>
        <v>0</v>
      </c>
      <c r="AQ141" s="82"/>
      <c r="AR141" s="82"/>
      <c r="AS141" s="82"/>
      <c r="AT141" s="82"/>
      <c r="AU141" s="82"/>
      <c r="AV141" s="82"/>
      <c r="AW141" s="83">
        <f t="shared" si="16"/>
        <v>0</v>
      </c>
      <c r="AX141" s="82"/>
      <c r="AY141" s="82"/>
      <c r="AZ141" s="82"/>
      <c r="BA141" s="82"/>
      <c r="BB141" s="82"/>
      <c r="BC141" s="82"/>
      <c r="BD141" s="83">
        <f t="shared" si="17"/>
        <v>0</v>
      </c>
    </row>
    <row r="142" spans="1:56" ht="20" customHeight="1" x14ac:dyDescent="0.35">
      <c r="A142" t="s">
        <v>450</v>
      </c>
      <c r="B142" s="174" t="s">
        <v>524</v>
      </c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"/>
      <c r="P142" s="12"/>
      <c r="Q142" s="12"/>
      <c r="R142" s="82"/>
      <c r="S142" s="82"/>
      <c r="T142" s="82"/>
      <c r="U142" s="83">
        <f t="shared" si="12"/>
        <v>0</v>
      </c>
      <c r="V142" s="82"/>
      <c r="W142" s="82"/>
      <c r="X142" s="82"/>
      <c r="Y142" s="82"/>
      <c r="Z142" s="82"/>
      <c r="AA142" s="82"/>
      <c r="AB142" s="83">
        <f t="shared" si="13"/>
        <v>0</v>
      </c>
      <c r="AC142" s="82"/>
      <c r="AD142" s="82"/>
      <c r="AE142" s="82"/>
      <c r="AF142" s="82"/>
      <c r="AG142" s="82"/>
      <c r="AH142" s="82"/>
      <c r="AI142" s="83">
        <f t="shared" si="14"/>
        <v>0</v>
      </c>
      <c r="AJ142" s="74">
        <v>84</v>
      </c>
      <c r="AK142" s="74"/>
      <c r="AL142" s="74"/>
      <c r="AM142" s="74"/>
      <c r="AN142" s="74"/>
      <c r="AO142" s="74"/>
      <c r="AP142" s="59">
        <f t="shared" si="15"/>
        <v>84</v>
      </c>
      <c r="AQ142" s="82"/>
      <c r="AR142" s="82"/>
      <c r="AS142" s="82"/>
      <c r="AT142" s="82"/>
      <c r="AU142" s="82"/>
      <c r="AV142" s="82"/>
      <c r="AW142" s="83">
        <f t="shared" si="16"/>
        <v>0</v>
      </c>
      <c r="AX142" s="82"/>
      <c r="AY142" s="82"/>
      <c r="AZ142" s="82"/>
      <c r="BA142" s="82"/>
      <c r="BB142" s="82"/>
      <c r="BC142" s="82"/>
      <c r="BD142" s="83">
        <f t="shared" si="17"/>
        <v>0</v>
      </c>
    </row>
    <row r="143" spans="1:56" ht="20" customHeight="1" x14ac:dyDescent="0.35">
      <c r="A143" t="s">
        <v>457</v>
      </c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"/>
      <c r="P143" s="12"/>
      <c r="Q143" s="12"/>
      <c r="R143" s="82"/>
      <c r="S143" s="82"/>
      <c r="T143" s="82"/>
      <c r="U143" s="83">
        <f t="shared" si="12"/>
        <v>0</v>
      </c>
      <c r="V143" s="82"/>
      <c r="W143" s="82"/>
      <c r="X143" s="82"/>
      <c r="Y143" s="82"/>
      <c r="Z143" s="82"/>
      <c r="AA143" s="82"/>
      <c r="AB143" s="83">
        <f t="shared" si="13"/>
        <v>0</v>
      </c>
      <c r="AC143" s="82"/>
      <c r="AD143" s="82"/>
      <c r="AE143" s="82"/>
      <c r="AF143" s="82"/>
      <c r="AG143" s="82"/>
      <c r="AH143" s="82"/>
      <c r="AI143" s="83">
        <f t="shared" si="14"/>
        <v>0</v>
      </c>
      <c r="AJ143" s="74"/>
      <c r="AK143" s="74"/>
      <c r="AL143" s="74"/>
      <c r="AM143" s="74"/>
      <c r="AN143" s="74"/>
      <c r="AO143" s="74"/>
      <c r="AP143" s="59">
        <f t="shared" si="15"/>
        <v>0</v>
      </c>
      <c r="AQ143" s="82"/>
      <c r="AR143" s="82"/>
      <c r="AS143" s="82"/>
      <c r="AT143" s="82"/>
      <c r="AU143" s="82"/>
      <c r="AV143" s="82"/>
      <c r="AW143" s="83">
        <f t="shared" si="16"/>
        <v>0</v>
      </c>
      <c r="AX143" s="82"/>
      <c r="AY143" s="82"/>
      <c r="AZ143" s="82"/>
      <c r="BA143" s="82"/>
      <c r="BB143" s="82"/>
      <c r="BC143" s="82"/>
      <c r="BD143" s="83">
        <f t="shared" si="17"/>
        <v>0</v>
      </c>
    </row>
    <row r="144" spans="1:56" ht="20" customHeight="1" x14ac:dyDescent="0.35">
      <c r="A144" t="s">
        <v>458</v>
      </c>
      <c r="B144" s="169" t="s">
        <v>1005</v>
      </c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"/>
      <c r="P144" s="12"/>
      <c r="Q144" s="12"/>
      <c r="R144" s="82"/>
      <c r="S144" s="82"/>
      <c r="T144" s="82"/>
      <c r="U144" s="83">
        <f t="shared" si="12"/>
        <v>0</v>
      </c>
      <c r="V144" s="82"/>
      <c r="W144" s="82"/>
      <c r="X144" s="82"/>
      <c r="Y144" s="82"/>
      <c r="Z144" s="82"/>
      <c r="AA144" s="82"/>
      <c r="AB144" s="83">
        <f t="shared" si="13"/>
        <v>0</v>
      </c>
      <c r="AC144" s="82"/>
      <c r="AD144" s="82"/>
      <c r="AE144" s="82"/>
      <c r="AF144" s="82"/>
      <c r="AG144" s="82"/>
      <c r="AH144" s="82"/>
      <c r="AI144" s="83">
        <f t="shared" si="14"/>
        <v>0</v>
      </c>
      <c r="AJ144" s="74"/>
      <c r="AK144" s="74"/>
      <c r="AL144" s="74"/>
      <c r="AM144" s="74"/>
      <c r="AN144" s="74"/>
      <c r="AO144" s="74"/>
      <c r="AP144" s="59">
        <f t="shared" si="15"/>
        <v>0</v>
      </c>
      <c r="AQ144" s="82"/>
      <c r="AR144" s="82"/>
      <c r="AS144" s="82"/>
      <c r="AT144" s="82"/>
      <c r="AU144" s="82"/>
      <c r="AV144" s="82"/>
      <c r="AW144" s="83">
        <f t="shared" si="16"/>
        <v>0</v>
      </c>
      <c r="AX144" s="82"/>
      <c r="AY144" s="82"/>
      <c r="AZ144" s="82"/>
      <c r="BA144" s="82"/>
      <c r="BB144" s="82"/>
      <c r="BC144" s="82"/>
      <c r="BD144" s="83">
        <f t="shared" si="17"/>
        <v>0</v>
      </c>
    </row>
    <row r="145" spans="1:56" ht="20" customHeight="1" x14ac:dyDescent="0.35">
      <c r="A145" t="s">
        <v>452</v>
      </c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"/>
      <c r="P145" s="12"/>
      <c r="Q145" s="12"/>
      <c r="R145" s="82"/>
      <c r="S145" s="82"/>
      <c r="T145" s="82"/>
      <c r="U145" s="83">
        <f t="shared" si="12"/>
        <v>0</v>
      </c>
      <c r="V145" s="82"/>
      <c r="W145" s="82"/>
      <c r="X145" s="82"/>
      <c r="Y145" s="82"/>
      <c r="Z145" s="82"/>
      <c r="AA145" s="82"/>
      <c r="AB145" s="83">
        <f t="shared" si="13"/>
        <v>0</v>
      </c>
      <c r="AC145" s="82"/>
      <c r="AD145" s="82"/>
      <c r="AE145" s="82"/>
      <c r="AF145" s="82"/>
      <c r="AG145" s="82"/>
      <c r="AH145" s="82"/>
      <c r="AI145" s="83">
        <f t="shared" si="14"/>
        <v>0</v>
      </c>
      <c r="AJ145" s="74"/>
      <c r="AK145" s="74"/>
      <c r="AL145" s="74"/>
      <c r="AM145" s="74"/>
      <c r="AN145" s="74"/>
      <c r="AO145" s="74"/>
      <c r="AP145" s="59">
        <f t="shared" si="15"/>
        <v>0</v>
      </c>
      <c r="AQ145" s="82"/>
      <c r="AR145" s="82"/>
      <c r="AS145" s="82"/>
      <c r="AT145" s="82"/>
      <c r="AU145" s="82"/>
      <c r="AV145" s="82"/>
      <c r="AW145" s="83">
        <f t="shared" si="16"/>
        <v>0</v>
      </c>
      <c r="AX145" s="82"/>
      <c r="AY145" s="82"/>
      <c r="AZ145" s="82"/>
      <c r="BA145" s="82"/>
      <c r="BB145" s="82"/>
      <c r="BC145" s="82"/>
      <c r="BD145" s="83">
        <f t="shared" si="17"/>
        <v>0</v>
      </c>
    </row>
    <row r="146" spans="1:56" ht="20" customHeight="1" x14ac:dyDescent="0.35">
      <c r="A146" t="s">
        <v>467</v>
      </c>
      <c r="B146" s="174" t="s">
        <v>525</v>
      </c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"/>
      <c r="P146" s="12"/>
      <c r="Q146" s="12"/>
      <c r="R146" s="82"/>
      <c r="S146" s="82"/>
      <c r="T146" s="82"/>
      <c r="U146" s="83">
        <f t="shared" si="12"/>
        <v>0</v>
      </c>
      <c r="V146" s="82"/>
      <c r="W146" s="82"/>
      <c r="X146" s="82"/>
      <c r="Y146" s="82"/>
      <c r="Z146" s="82"/>
      <c r="AA146" s="82"/>
      <c r="AB146" s="83">
        <f t="shared" si="13"/>
        <v>0</v>
      </c>
      <c r="AC146" s="82"/>
      <c r="AD146" s="82"/>
      <c r="AE146" s="82"/>
      <c r="AF146" s="82"/>
      <c r="AG146" s="82"/>
      <c r="AH146" s="82"/>
      <c r="AI146" s="83">
        <f t="shared" si="14"/>
        <v>0</v>
      </c>
      <c r="AJ146" s="74"/>
      <c r="AK146" s="74"/>
      <c r="AL146" s="74"/>
      <c r="AM146" s="74"/>
      <c r="AN146" s="74"/>
      <c r="AO146" s="74"/>
      <c r="AP146" s="59">
        <f t="shared" si="15"/>
        <v>0</v>
      </c>
      <c r="AQ146" s="82"/>
      <c r="AR146" s="82">
        <v>160</v>
      </c>
      <c r="AS146" s="82"/>
      <c r="AT146" s="82"/>
      <c r="AU146" s="82"/>
      <c r="AV146" s="82"/>
      <c r="AW146" s="83">
        <f t="shared" si="16"/>
        <v>160</v>
      </c>
      <c r="AX146" s="82"/>
      <c r="AY146" s="82"/>
      <c r="AZ146" s="82"/>
      <c r="BA146" s="82"/>
      <c r="BB146" s="82"/>
      <c r="BC146" s="82"/>
      <c r="BD146" s="83">
        <f t="shared" si="17"/>
        <v>0</v>
      </c>
    </row>
    <row r="147" spans="1:56" ht="20" customHeight="1" x14ac:dyDescent="0.35">
      <c r="A147" t="s">
        <v>466</v>
      </c>
      <c r="B147" s="174"/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"/>
      <c r="P147" s="12"/>
      <c r="Q147" s="12"/>
      <c r="R147" s="82"/>
      <c r="S147" s="82"/>
      <c r="T147" s="82"/>
      <c r="U147" s="83">
        <f t="shared" si="12"/>
        <v>0</v>
      </c>
      <c r="V147" s="82"/>
      <c r="W147" s="82"/>
      <c r="X147" s="82"/>
      <c r="Y147" s="82"/>
      <c r="Z147" s="82"/>
      <c r="AA147" s="82"/>
      <c r="AB147" s="83">
        <f t="shared" si="13"/>
        <v>0</v>
      </c>
      <c r="AC147" s="82"/>
      <c r="AD147" s="82"/>
      <c r="AE147" s="82"/>
      <c r="AF147" s="82"/>
      <c r="AG147" s="82"/>
      <c r="AH147" s="82"/>
      <c r="AI147" s="83">
        <f t="shared" si="14"/>
        <v>0</v>
      </c>
      <c r="AJ147" s="74"/>
      <c r="AK147" s="74"/>
      <c r="AL147" s="74"/>
      <c r="AM147" s="74"/>
      <c r="AN147" s="74"/>
      <c r="AO147" s="74"/>
      <c r="AP147" s="59">
        <f t="shared" si="15"/>
        <v>0</v>
      </c>
      <c r="AQ147" s="82"/>
      <c r="AR147" s="82"/>
      <c r="AS147" s="82"/>
      <c r="AT147" s="82"/>
      <c r="AU147" s="82"/>
      <c r="AV147" s="82"/>
      <c r="AW147" s="83">
        <f t="shared" si="16"/>
        <v>0</v>
      </c>
      <c r="AX147" s="82"/>
      <c r="AY147" s="82"/>
      <c r="AZ147" s="82"/>
      <c r="BA147" s="82"/>
      <c r="BB147" s="82"/>
      <c r="BC147" s="82"/>
      <c r="BD147" s="83">
        <f t="shared" si="17"/>
        <v>0</v>
      </c>
    </row>
    <row r="148" spans="1:56" ht="20" customHeight="1" x14ac:dyDescent="0.35">
      <c r="A148" t="s">
        <v>526</v>
      </c>
      <c r="B148" s="169" t="s">
        <v>999</v>
      </c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"/>
      <c r="P148" s="12"/>
      <c r="Q148" s="12"/>
      <c r="R148" s="82"/>
      <c r="S148" s="82"/>
      <c r="T148" s="82"/>
      <c r="U148" s="83">
        <f t="shared" si="12"/>
        <v>0</v>
      </c>
      <c r="V148" s="82"/>
      <c r="W148" s="82"/>
      <c r="X148" s="82"/>
      <c r="Y148" s="82"/>
      <c r="Z148" s="82"/>
      <c r="AA148" s="82"/>
      <c r="AB148" s="83">
        <f t="shared" si="13"/>
        <v>0</v>
      </c>
      <c r="AC148" s="82"/>
      <c r="AD148" s="82"/>
      <c r="AE148" s="82"/>
      <c r="AF148" s="82"/>
      <c r="AG148" s="82"/>
      <c r="AH148" s="82"/>
      <c r="AI148" s="83">
        <f t="shared" si="14"/>
        <v>0</v>
      </c>
      <c r="AJ148" s="74"/>
      <c r="AK148" s="74"/>
      <c r="AL148" s="74"/>
      <c r="AM148" s="74"/>
      <c r="AN148" s="74"/>
      <c r="AO148" s="74"/>
      <c r="AP148" s="59">
        <f t="shared" si="15"/>
        <v>0</v>
      </c>
      <c r="AQ148" s="82"/>
      <c r="AR148" s="82"/>
      <c r="AS148" s="82"/>
      <c r="AT148" s="82"/>
      <c r="AU148" s="82"/>
      <c r="AV148" s="82"/>
      <c r="AW148" s="83">
        <f t="shared" si="16"/>
        <v>0</v>
      </c>
      <c r="AX148" s="82"/>
      <c r="AY148" s="82"/>
      <c r="AZ148" s="82"/>
      <c r="BA148" s="82"/>
      <c r="BB148" s="82"/>
      <c r="BC148" s="82"/>
      <c r="BD148" s="83">
        <f t="shared" si="17"/>
        <v>0</v>
      </c>
    </row>
    <row r="149" spans="1:56" ht="20" customHeight="1" x14ac:dyDescent="0.35">
      <c r="A149" t="s">
        <v>470</v>
      </c>
      <c r="B149" s="170" t="s">
        <v>527</v>
      </c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"/>
      <c r="P149" s="12"/>
      <c r="Q149" s="12"/>
      <c r="R149" s="82"/>
      <c r="S149" s="82"/>
      <c r="T149" s="82"/>
      <c r="U149" s="83">
        <f t="shared" si="12"/>
        <v>0</v>
      </c>
      <c r="V149" s="82"/>
      <c r="W149" s="82"/>
      <c r="X149" s="82"/>
      <c r="Y149" s="82"/>
      <c r="Z149" s="82"/>
      <c r="AA149" s="82"/>
      <c r="AB149" s="83">
        <f t="shared" si="13"/>
        <v>0</v>
      </c>
      <c r="AC149" s="82"/>
      <c r="AD149" s="82"/>
      <c r="AE149" s="82"/>
      <c r="AF149" s="82"/>
      <c r="AG149" s="82"/>
      <c r="AH149" s="82"/>
      <c r="AI149" s="83">
        <f t="shared" si="14"/>
        <v>0</v>
      </c>
      <c r="AJ149" s="74"/>
      <c r="AK149" s="74"/>
      <c r="AL149" s="74"/>
      <c r="AM149" s="74"/>
      <c r="AN149" s="74"/>
      <c r="AO149" s="74"/>
      <c r="AP149" s="59">
        <f t="shared" si="15"/>
        <v>0</v>
      </c>
      <c r="AQ149" s="82"/>
      <c r="AR149" s="82"/>
      <c r="AS149" s="82"/>
      <c r="AT149" s="82"/>
      <c r="AU149" s="82"/>
      <c r="AV149" s="82"/>
      <c r="AW149" s="83">
        <f t="shared" si="16"/>
        <v>0</v>
      </c>
      <c r="AX149" s="82"/>
      <c r="AY149" s="82"/>
      <c r="AZ149" s="82"/>
      <c r="BA149" s="82"/>
      <c r="BB149" s="82"/>
      <c r="BC149" s="82"/>
      <c r="BD149" s="83">
        <f t="shared" si="17"/>
        <v>0</v>
      </c>
    </row>
    <row r="150" spans="1:56" ht="20" customHeight="1" x14ac:dyDescent="0.35">
      <c r="A150" t="s">
        <v>471</v>
      </c>
      <c r="B150" s="170" t="s">
        <v>528</v>
      </c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"/>
      <c r="P150" s="12"/>
      <c r="Q150" s="12"/>
      <c r="R150" s="82"/>
      <c r="S150" s="82"/>
      <c r="T150" s="82"/>
      <c r="U150" s="83">
        <f t="shared" si="12"/>
        <v>0</v>
      </c>
      <c r="V150" s="82"/>
      <c r="W150" s="82"/>
      <c r="X150" s="82"/>
      <c r="Y150" s="82"/>
      <c r="Z150" s="82"/>
      <c r="AA150" s="82"/>
      <c r="AB150" s="83">
        <f t="shared" si="13"/>
        <v>0</v>
      </c>
      <c r="AC150" s="82"/>
      <c r="AD150" s="82"/>
      <c r="AE150" s="82"/>
      <c r="AF150" s="82"/>
      <c r="AG150" s="82"/>
      <c r="AH150" s="82"/>
      <c r="AI150" s="83">
        <f t="shared" si="14"/>
        <v>0</v>
      </c>
      <c r="AJ150" s="74"/>
      <c r="AK150" s="74"/>
      <c r="AL150" s="74"/>
      <c r="AM150" s="74"/>
      <c r="AN150" s="74"/>
      <c r="AO150" s="74"/>
      <c r="AP150" s="59">
        <f t="shared" si="15"/>
        <v>0</v>
      </c>
      <c r="AQ150" s="82"/>
      <c r="AR150" s="82"/>
      <c r="AS150" s="82"/>
      <c r="AT150" s="82"/>
      <c r="AU150" s="82"/>
      <c r="AV150" s="82"/>
      <c r="AW150" s="83">
        <f t="shared" si="16"/>
        <v>0</v>
      </c>
      <c r="AX150" s="82"/>
      <c r="AY150" s="82"/>
      <c r="AZ150" s="82"/>
      <c r="BA150" s="82"/>
      <c r="BB150" s="82"/>
      <c r="BC150" s="82"/>
      <c r="BD150" s="83">
        <f t="shared" si="17"/>
        <v>0</v>
      </c>
    </row>
    <row r="151" spans="1:56" ht="20" customHeight="1" x14ac:dyDescent="0.35">
      <c r="A151" t="s">
        <v>534</v>
      </c>
      <c r="B151" s="174" t="s">
        <v>541</v>
      </c>
      <c r="C151" s="174"/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"/>
      <c r="P151" s="12"/>
      <c r="Q151" s="12"/>
      <c r="R151" s="82"/>
      <c r="S151" s="82"/>
      <c r="T151" s="82"/>
      <c r="U151" s="83"/>
      <c r="V151" s="82"/>
      <c r="W151" s="82"/>
      <c r="X151" s="82"/>
      <c r="Y151" s="82"/>
      <c r="Z151" s="82"/>
      <c r="AA151" s="82"/>
      <c r="AB151" s="83"/>
      <c r="AC151" s="82"/>
      <c r="AD151" s="82"/>
      <c r="AE151" s="82"/>
      <c r="AF151" s="82"/>
      <c r="AG151" s="82"/>
      <c r="AH151" s="82"/>
      <c r="AI151" s="83"/>
      <c r="AJ151" s="74"/>
      <c r="AK151" s="74"/>
      <c r="AL151" s="74"/>
      <c r="AM151" s="74"/>
      <c r="AN151" s="74"/>
      <c r="AO151" s="74"/>
      <c r="AP151" s="59"/>
      <c r="AQ151" s="82"/>
      <c r="AR151" s="82"/>
      <c r="AS151" s="82"/>
      <c r="AT151" s="82"/>
      <c r="AU151" s="82"/>
      <c r="AV151" s="82"/>
      <c r="AW151" s="83"/>
      <c r="AX151" s="82"/>
      <c r="AY151" s="82"/>
      <c r="AZ151" s="82"/>
      <c r="BA151" s="82"/>
      <c r="BB151" s="82"/>
      <c r="BC151" s="82"/>
      <c r="BD151" s="83"/>
    </row>
    <row r="152" spans="1:56" ht="20" customHeight="1" x14ac:dyDescent="0.35">
      <c r="A152" t="s">
        <v>531</v>
      </c>
      <c r="B152" s="175" t="s">
        <v>973</v>
      </c>
      <c r="C152" s="175"/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"/>
      <c r="P152" s="12"/>
      <c r="Q152" s="12"/>
      <c r="R152" s="82"/>
      <c r="S152" s="82"/>
      <c r="T152" s="82"/>
      <c r="U152" s="83"/>
      <c r="V152" s="82"/>
      <c r="W152" s="82"/>
      <c r="X152" s="82"/>
      <c r="Y152" s="82"/>
      <c r="Z152" s="82"/>
      <c r="AA152" s="82"/>
      <c r="AB152" s="83"/>
      <c r="AC152" s="82"/>
      <c r="AD152" s="82"/>
      <c r="AE152" s="82"/>
      <c r="AF152" s="82"/>
      <c r="AG152" s="82"/>
      <c r="AH152" s="82"/>
      <c r="AI152" s="83"/>
      <c r="AJ152" s="74"/>
      <c r="AK152" s="74"/>
      <c r="AL152" s="74"/>
      <c r="AM152" s="74"/>
      <c r="AN152" s="74"/>
      <c r="AO152" s="74"/>
      <c r="AP152" s="59"/>
      <c r="AQ152" s="82"/>
      <c r="AR152" s="82"/>
      <c r="AS152" s="82"/>
      <c r="AT152" s="82"/>
      <c r="AU152" s="82"/>
      <c r="AV152" s="82"/>
      <c r="AW152" s="83"/>
      <c r="AX152" s="82"/>
      <c r="AY152" s="82"/>
      <c r="AZ152" s="82"/>
      <c r="BA152" s="82"/>
      <c r="BB152" s="82"/>
      <c r="BC152" s="82"/>
      <c r="BD152" s="83"/>
    </row>
    <row r="153" spans="1:56" ht="20" customHeight="1" x14ac:dyDescent="0.35">
      <c r="A153" t="s">
        <v>533</v>
      </c>
      <c r="B153" s="174" t="s">
        <v>862</v>
      </c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"/>
      <c r="P153" s="12"/>
      <c r="Q153" s="12"/>
      <c r="R153" s="82"/>
      <c r="S153" s="82"/>
      <c r="T153" s="82"/>
      <c r="U153" s="83"/>
      <c r="V153" s="82"/>
      <c r="W153" s="82"/>
      <c r="X153" s="82"/>
      <c r="Y153" s="82"/>
      <c r="Z153" s="82"/>
      <c r="AA153" s="82"/>
      <c r="AB153" s="83"/>
      <c r="AC153" s="82"/>
      <c r="AD153" s="82"/>
      <c r="AE153" s="82"/>
      <c r="AF153" s="82"/>
      <c r="AG153" s="82"/>
      <c r="AH153" s="82"/>
      <c r="AI153" s="83"/>
      <c r="AJ153" s="74"/>
      <c r="AK153" s="74"/>
      <c r="AL153" s="74"/>
      <c r="AM153" s="74"/>
      <c r="AN153" s="74"/>
      <c r="AO153" s="74"/>
      <c r="AP153" s="59"/>
      <c r="AQ153" s="82"/>
      <c r="AR153" s="82"/>
      <c r="AS153" s="82"/>
      <c r="AT153" s="82"/>
      <c r="AU153" s="82"/>
      <c r="AV153" s="82"/>
      <c r="AW153" s="83"/>
      <c r="AX153" s="82"/>
      <c r="AY153" s="82"/>
      <c r="AZ153" s="82"/>
      <c r="BA153" s="82"/>
      <c r="BB153" s="82"/>
      <c r="BC153" s="82"/>
      <c r="BD153" s="83"/>
    </row>
    <row r="154" spans="1:56" ht="20" customHeight="1" x14ac:dyDescent="0.35">
      <c r="A154" t="s">
        <v>535</v>
      </c>
      <c r="B154" s="174" t="s">
        <v>863</v>
      </c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"/>
      <c r="P154" s="12"/>
      <c r="Q154" s="12"/>
      <c r="R154" s="82"/>
      <c r="S154" s="82"/>
      <c r="T154" s="82"/>
      <c r="U154" s="83"/>
      <c r="V154" s="82"/>
      <c r="W154" s="82"/>
      <c r="X154" s="82"/>
      <c r="Y154" s="82"/>
      <c r="Z154" s="82"/>
      <c r="AA154" s="82"/>
      <c r="AB154" s="83"/>
      <c r="AC154" s="82"/>
      <c r="AD154" s="82"/>
      <c r="AE154" s="82"/>
      <c r="AF154" s="82"/>
      <c r="AG154" s="82"/>
      <c r="AH154" s="82"/>
      <c r="AI154" s="83"/>
      <c r="AJ154" s="74"/>
      <c r="AK154" s="74"/>
      <c r="AL154" s="74"/>
      <c r="AM154" s="74"/>
      <c r="AN154" s="74"/>
      <c r="AO154" s="74"/>
      <c r="AP154" s="59"/>
      <c r="AQ154" s="82"/>
      <c r="AR154" s="82"/>
      <c r="AS154" s="82"/>
      <c r="AT154" s="82"/>
      <c r="AU154" s="82"/>
      <c r="AV154" s="82"/>
      <c r="AW154" s="83"/>
      <c r="AX154" s="82"/>
      <c r="AY154" s="82"/>
      <c r="AZ154" s="82"/>
      <c r="BA154" s="82"/>
      <c r="BB154" s="82"/>
      <c r="BC154" s="82"/>
      <c r="BD154" s="83"/>
    </row>
    <row r="155" spans="1:56" ht="20" customHeight="1" x14ac:dyDescent="0.35">
      <c r="A155" t="s">
        <v>536</v>
      </c>
      <c r="B155" s="174" t="s">
        <v>542</v>
      </c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"/>
      <c r="P155" s="12"/>
      <c r="Q155" s="12"/>
      <c r="R155" s="82"/>
      <c r="S155" s="82"/>
      <c r="T155" s="82"/>
      <c r="U155" s="83"/>
      <c r="V155" s="82"/>
      <c r="W155" s="82"/>
      <c r="X155" s="82"/>
      <c r="Y155" s="82"/>
      <c r="Z155" s="82"/>
      <c r="AA155" s="82"/>
      <c r="AB155" s="83"/>
      <c r="AC155" s="82"/>
      <c r="AD155" s="82"/>
      <c r="AE155" s="82"/>
      <c r="AF155" s="82"/>
      <c r="AG155" s="82"/>
      <c r="AH155" s="82"/>
      <c r="AI155" s="83"/>
      <c r="AJ155" s="74"/>
      <c r="AK155" s="74"/>
      <c r="AL155" s="74"/>
      <c r="AM155" s="74"/>
      <c r="AN155" s="74"/>
      <c r="AO155" s="74"/>
      <c r="AP155" s="59"/>
      <c r="AQ155" s="82"/>
      <c r="AR155" s="82"/>
      <c r="AS155" s="82"/>
      <c r="AT155" s="82"/>
      <c r="AU155" s="82"/>
      <c r="AV155" s="82"/>
      <c r="AW155" s="83"/>
      <c r="AX155" s="82"/>
      <c r="AY155" s="82"/>
      <c r="AZ155" s="82"/>
      <c r="BA155" s="82"/>
      <c r="BB155" s="82"/>
      <c r="BC155" s="82"/>
      <c r="BD155" s="83"/>
    </row>
    <row r="156" spans="1:56" ht="20" customHeight="1" x14ac:dyDescent="0.35">
      <c r="A156" t="s">
        <v>543</v>
      </c>
      <c r="B156" s="174" t="s">
        <v>544</v>
      </c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"/>
      <c r="P156" s="12"/>
      <c r="Q156" s="12"/>
      <c r="R156" s="82"/>
      <c r="S156" s="82"/>
      <c r="T156" s="82"/>
      <c r="U156" s="83"/>
      <c r="V156" s="82"/>
      <c r="W156" s="82"/>
      <c r="X156" s="82"/>
      <c r="Y156" s="82"/>
      <c r="Z156" s="82"/>
      <c r="AA156" s="82"/>
      <c r="AB156" s="83"/>
      <c r="AC156" s="82"/>
      <c r="AD156" s="82"/>
      <c r="AE156" s="82"/>
      <c r="AF156" s="82"/>
      <c r="AG156" s="82"/>
      <c r="AH156" s="82"/>
      <c r="AI156" s="83"/>
      <c r="AJ156" s="74"/>
      <c r="AK156" s="74"/>
      <c r="AL156" s="74"/>
      <c r="AM156" s="74"/>
      <c r="AN156" s="74"/>
      <c r="AO156" s="74"/>
      <c r="AP156" s="59"/>
      <c r="AQ156" s="82"/>
      <c r="AR156" s="82"/>
      <c r="AS156" s="82"/>
      <c r="AT156" s="82"/>
      <c r="AU156" s="82"/>
      <c r="AV156" s="82"/>
      <c r="AW156" s="83"/>
      <c r="AX156" s="82"/>
      <c r="AY156" s="82"/>
      <c r="AZ156" s="82"/>
      <c r="BA156" s="82"/>
      <c r="BB156" s="82"/>
      <c r="BC156" s="82"/>
      <c r="BD156" s="83"/>
    </row>
    <row r="157" spans="1:56" ht="20" customHeight="1" x14ac:dyDescent="0.35">
      <c r="A157" s="1" t="s">
        <v>537</v>
      </c>
      <c r="B157" s="169" t="s">
        <v>961</v>
      </c>
      <c r="C157" s="169"/>
      <c r="D157" s="169"/>
      <c r="E157" s="169"/>
      <c r="F157" s="169"/>
      <c r="G157" s="169"/>
      <c r="H157" s="169"/>
      <c r="I157" s="169"/>
      <c r="J157" s="169"/>
      <c r="K157" s="169"/>
      <c r="L157" s="169"/>
      <c r="M157" s="169"/>
      <c r="N157" s="169"/>
      <c r="O157" s="1"/>
      <c r="P157" s="12"/>
      <c r="Q157" s="12"/>
      <c r="R157" s="82"/>
      <c r="S157" s="82"/>
      <c r="T157" s="82"/>
      <c r="U157" s="83"/>
      <c r="V157" s="82"/>
      <c r="W157" s="82"/>
      <c r="X157" s="82"/>
      <c r="Y157" s="82"/>
      <c r="Z157" s="82"/>
      <c r="AA157" s="82"/>
      <c r="AB157" s="83"/>
      <c r="AC157" s="82"/>
      <c r="AD157" s="82"/>
      <c r="AE157" s="82"/>
      <c r="AF157" s="82"/>
      <c r="AG157" s="82"/>
      <c r="AH157" s="82"/>
      <c r="AI157" s="83"/>
      <c r="AJ157" s="74"/>
      <c r="AK157" s="74"/>
      <c r="AL157" s="74"/>
      <c r="AM157" s="74"/>
      <c r="AN157" s="74"/>
      <c r="AO157" s="74"/>
      <c r="AP157" s="59"/>
      <c r="AQ157" s="82"/>
      <c r="AR157" s="82"/>
      <c r="AS157" s="82"/>
      <c r="AT157" s="82"/>
      <c r="AU157" s="82"/>
      <c r="AV157" s="82"/>
      <c r="AW157" s="83"/>
      <c r="AX157" s="82"/>
      <c r="AY157" s="82"/>
      <c r="AZ157" s="82"/>
      <c r="BA157" s="82"/>
      <c r="BB157" s="82"/>
      <c r="BC157" s="82"/>
      <c r="BD157" s="83"/>
    </row>
    <row r="158" spans="1:56" ht="20" customHeight="1" x14ac:dyDescent="0.35">
      <c r="A158" t="s">
        <v>549</v>
      </c>
      <c r="B158" s="174" t="s">
        <v>864</v>
      </c>
      <c r="C158" s="174"/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"/>
      <c r="P158" s="12"/>
      <c r="Q158" s="12"/>
      <c r="R158" s="82"/>
      <c r="S158" s="82"/>
      <c r="T158" s="82"/>
      <c r="U158" s="83"/>
      <c r="V158" s="82"/>
      <c r="W158" s="82"/>
      <c r="X158" s="82"/>
      <c r="Y158" s="82"/>
      <c r="Z158" s="82"/>
      <c r="AA158" s="82"/>
      <c r="AB158" s="83"/>
      <c r="AC158" s="82"/>
      <c r="AD158" s="82"/>
      <c r="AE158" s="82"/>
      <c r="AF158" s="82"/>
      <c r="AG158" s="82"/>
      <c r="AH158" s="82"/>
      <c r="AI158" s="83"/>
      <c r="AJ158" s="74"/>
      <c r="AK158" s="74"/>
      <c r="AL158" s="74"/>
      <c r="AM158" s="74"/>
      <c r="AN158" s="74"/>
      <c r="AO158" s="74"/>
      <c r="AP158" s="59"/>
      <c r="AQ158" s="82"/>
      <c r="AR158" s="82"/>
      <c r="AS158" s="82"/>
      <c r="AT158" s="82"/>
      <c r="AU158" s="82"/>
      <c r="AV158" s="82"/>
      <c r="AW158" s="83"/>
      <c r="AX158" s="82"/>
      <c r="AY158" s="82"/>
      <c r="AZ158" s="82"/>
      <c r="BA158" s="82"/>
      <c r="BB158" s="82"/>
      <c r="BC158" s="82"/>
      <c r="BD158" s="83"/>
    </row>
    <row r="159" spans="1:56" ht="20" customHeight="1" x14ac:dyDescent="0.35">
      <c r="A159" t="s">
        <v>552</v>
      </c>
      <c r="B159" s="169" t="s">
        <v>962</v>
      </c>
      <c r="C159" s="169"/>
      <c r="D159" s="169"/>
      <c r="E159" s="169"/>
      <c r="F159" s="169"/>
      <c r="G159" s="169"/>
      <c r="H159" s="169"/>
      <c r="I159" s="169"/>
      <c r="J159" s="169"/>
      <c r="K159" s="169"/>
      <c r="L159" s="169"/>
      <c r="M159" s="169"/>
      <c r="N159" s="169"/>
      <c r="O159" s="1"/>
      <c r="P159" s="12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Q159"/>
      <c r="AR159"/>
      <c r="AS159"/>
      <c r="AT159"/>
      <c r="AU159"/>
      <c r="AV159"/>
      <c r="AW159"/>
    </row>
    <row r="160" spans="1:56" ht="20" customHeight="1" x14ac:dyDescent="0.35">
      <c r="A160" t="s">
        <v>556</v>
      </c>
      <c r="B160" s="174" t="s">
        <v>568</v>
      </c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"/>
      <c r="P160" s="12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Q160"/>
      <c r="AR160"/>
      <c r="AS160"/>
      <c r="AT160"/>
      <c r="AU160"/>
      <c r="AV160"/>
      <c r="AW160"/>
    </row>
    <row r="161" spans="1:49" ht="20" customHeight="1" x14ac:dyDescent="0.35">
      <c r="A161" t="s">
        <v>557</v>
      </c>
      <c r="B161" s="174" t="s">
        <v>569</v>
      </c>
      <c r="C161" s="174"/>
      <c r="D161" s="174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"/>
      <c r="P161" s="12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Q161"/>
      <c r="AR161"/>
      <c r="AS161"/>
      <c r="AT161"/>
      <c r="AU161"/>
      <c r="AV161"/>
      <c r="AW161"/>
    </row>
    <row r="162" spans="1:49" ht="20" customHeight="1" x14ac:dyDescent="0.35">
      <c r="A162" t="s">
        <v>564</v>
      </c>
      <c r="B162" s="174" t="s">
        <v>570</v>
      </c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"/>
      <c r="P162" s="1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Q162"/>
      <c r="AR162"/>
      <c r="AS162"/>
      <c r="AT162"/>
      <c r="AU162"/>
      <c r="AV162"/>
      <c r="AW162"/>
    </row>
    <row r="163" spans="1:49" ht="20" customHeight="1" x14ac:dyDescent="0.35">
      <c r="A163" s="1" t="s">
        <v>565</v>
      </c>
      <c r="B163" s="174" t="s">
        <v>571</v>
      </c>
      <c r="C163" s="174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"/>
      <c r="P163" s="12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Q163"/>
      <c r="AR163"/>
      <c r="AS163"/>
      <c r="AT163"/>
      <c r="AU163"/>
      <c r="AV163"/>
      <c r="AW163"/>
    </row>
    <row r="164" spans="1:49" ht="20" customHeight="1" x14ac:dyDescent="0.35">
      <c r="A164" t="s">
        <v>574</v>
      </c>
      <c r="B164" s="174" t="s">
        <v>581</v>
      </c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"/>
      <c r="P164" s="12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Q164"/>
      <c r="AR164"/>
      <c r="AS164"/>
      <c r="AT164"/>
      <c r="AU164"/>
      <c r="AV164"/>
      <c r="AW164"/>
    </row>
    <row r="165" spans="1:49" ht="20" customHeight="1" x14ac:dyDescent="0.35">
      <c r="A165" t="s">
        <v>575</v>
      </c>
      <c r="B165" s="174" t="s">
        <v>749</v>
      </c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" t="s">
        <v>4</v>
      </c>
      <c r="P165" s="43" t="s">
        <v>10</v>
      </c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Q165"/>
      <c r="AR165"/>
      <c r="AS165"/>
      <c r="AT165"/>
      <c r="AU165"/>
      <c r="AV165"/>
      <c r="AW165"/>
    </row>
    <row r="166" spans="1:49" ht="20" customHeight="1" x14ac:dyDescent="0.35">
      <c r="A166" t="s">
        <v>577</v>
      </c>
      <c r="B166" s="183" t="s">
        <v>963</v>
      </c>
      <c r="C166" s="174"/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"/>
      <c r="P166" s="12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Q166"/>
      <c r="AR166"/>
      <c r="AS166"/>
      <c r="AT166"/>
      <c r="AU166"/>
      <c r="AV166"/>
      <c r="AW166"/>
    </row>
    <row r="167" spans="1:49" ht="20" customHeight="1" x14ac:dyDescent="0.35">
      <c r="A167" t="s">
        <v>585</v>
      </c>
      <c r="B167" s="175" t="s">
        <v>865</v>
      </c>
      <c r="C167" s="175"/>
      <c r="D167" s="175"/>
      <c r="E167" s="175"/>
      <c r="F167" s="175"/>
      <c r="G167" s="175"/>
      <c r="H167" s="175"/>
      <c r="I167" s="175"/>
      <c r="J167" s="175"/>
      <c r="K167" s="175"/>
      <c r="L167" s="175"/>
      <c r="M167" s="175"/>
      <c r="N167" s="175"/>
      <c r="O167" s="1"/>
      <c r="P167" s="12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Q167"/>
      <c r="AR167"/>
      <c r="AS167"/>
      <c r="AT167"/>
      <c r="AU167"/>
      <c r="AV167"/>
      <c r="AW167"/>
    </row>
    <row r="168" spans="1:49" ht="20" customHeight="1" x14ac:dyDescent="0.35">
      <c r="A168" t="s">
        <v>596</v>
      </c>
      <c r="B168" s="169" t="s">
        <v>750</v>
      </c>
      <c r="C168" s="169"/>
      <c r="D168" s="169"/>
      <c r="E168" s="169"/>
      <c r="F168" s="169"/>
      <c r="G168" s="169"/>
      <c r="H168" s="169"/>
      <c r="I168" s="169"/>
      <c r="J168" s="169"/>
      <c r="K168" s="169"/>
      <c r="L168" s="169"/>
      <c r="M168" s="169"/>
      <c r="N168" s="169"/>
      <c r="O168" s="1"/>
      <c r="P168" s="12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Q168"/>
      <c r="AR168"/>
      <c r="AS168"/>
      <c r="AT168"/>
      <c r="AU168"/>
      <c r="AV168"/>
      <c r="AW168"/>
    </row>
    <row r="169" spans="1:49" ht="20" customHeight="1" x14ac:dyDescent="0.35">
      <c r="A169" t="s">
        <v>588</v>
      </c>
      <c r="B169" s="169" t="s">
        <v>866</v>
      </c>
      <c r="C169" s="169"/>
      <c r="D169" s="169"/>
      <c r="E169" s="169"/>
      <c r="F169" s="169"/>
      <c r="G169" s="169"/>
      <c r="H169" s="169"/>
      <c r="I169" s="169"/>
      <c r="J169" s="169"/>
      <c r="K169" s="169"/>
      <c r="L169" s="169"/>
      <c r="M169" s="169"/>
      <c r="N169" s="169"/>
      <c r="O169" s="1"/>
      <c r="P169" s="12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Q169"/>
      <c r="AR169"/>
      <c r="AS169"/>
      <c r="AT169"/>
      <c r="AU169"/>
      <c r="AV169"/>
      <c r="AW169"/>
    </row>
    <row r="170" spans="1:49" ht="20" customHeight="1" x14ac:dyDescent="0.35">
      <c r="A170" t="s">
        <v>597</v>
      </c>
      <c r="B170" s="169" t="s">
        <v>788</v>
      </c>
      <c r="C170" s="169"/>
      <c r="D170" s="169"/>
      <c r="E170" s="169"/>
      <c r="F170" s="169"/>
      <c r="G170" s="169"/>
      <c r="H170" s="169"/>
      <c r="I170" s="169"/>
      <c r="J170" s="169"/>
      <c r="K170" s="169"/>
      <c r="L170" s="169"/>
      <c r="M170" s="169"/>
      <c r="N170" s="169"/>
      <c r="O170" s="1"/>
      <c r="P170" s="12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Q170"/>
      <c r="AR170"/>
      <c r="AS170"/>
      <c r="AT170"/>
      <c r="AU170"/>
      <c r="AV170"/>
      <c r="AW170"/>
    </row>
    <row r="171" spans="1:49" ht="20" customHeight="1" x14ac:dyDescent="0.35">
      <c r="A171" s="1" t="s">
        <v>598</v>
      </c>
      <c r="B171" s="169" t="s">
        <v>678</v>
      </c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"/>
      <c r="P171" s="12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Q171"/>
      <c r="AR171"/>
      <c r="AS171"/>
      <c r="AT171"/>
      <c r="AU171"/>
      <c r="AV171"/>
      <c r="AW171"/>
    </row>
    <row r="172" spans="1:49" ht="20" customHeight="1" x14ac:dyDescent="0.35">
      <c r="A172" t="s">
        <v>592</v>
      </c>
      <c r="B172" s="169" t="s">
        <v>867</v>
      </c>
      <c r="C172" s="169"/>
      <c r="D172" s="169"/>
      <c r="E172" s="169"/>
      <c r="F172" s="169"/>
      <c r="G172" s="169"/>
      <c r="H172" s="169"/>
      <c r="I172" s="169"/>
      <c r="J172" s="169"/>
      <c r="K172" s="169"/>
      <c r="L172" s="169"/>
      <c r="M172" s="169"/>
      <c r="N172" s="169"/>
      <c r="O172" s="1"/>
      <c r="P172" s="1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Q172"/>
      <c r="AR172"/>
      <c r="AS172"/>
      <c r="AT172"/>
      <c r="AU172"/>
      <c r="AV172"/>
      <c r="AW172"/>
    </row>
    <row r="173" spans="1:49" ht="20" customHeight="1" x14ac:dyDescent="0.35">
      <c r="A173" t="s">
        <v>599</v>
      </c>
      <c r="B173" s="169" t="s">
        <v>751</v>
      </c>
      <c r="C173" s="169"/>
      <c r="D173" s="169"/>
      <c r="E173" s="169"/>
      <c r="F173" s="169"/>
      <c r="G173" s="169"/>
      <c r="H173" s="169"/>
      <c r="I173" s="169"/>
      <c r="J173" s="169"/>
      <c r="K173" s="169"/>
      <c r="L173" s="169"/>
      <c r="M173" s="169"/>
      <c r="N173" s="169"/>
      <c r="O173" s="1"/>
      <c r="P173" s="12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Q173"/>
      <c r="AR173"/>
      <c r="AS173"/>
      <c r="AT173"/>
      <c r="AU173"/>
      <c r="AV173"/>
      <c r="AW173"/>
    </row>
    <row r="174" spans="1:49" ht="20" customHeight="1" x14ac:dyDescent="0.35">
      <c r="A174" t="s">
        <v>600</v>
      </c>
      <c r="B174" s="169" t="s">
        <v>964</v>
      </c>
      <c r="C174" s="169"/>
      <c r="D174" s="169"/>
      <c r="E174" s="169"/>
      <c r="F174" s="169"/>
      <c r="G174" s="169"/>
      <c r="H174" s="169"/>
      <c r="I174" s="169"/>
      <c r="J174" s="169"/>
      <c r="K174" s="169"/>
      <c r="L174" s="169"/>
      <c r="M174" s="169"/>
      <c r="N174" s="169"/>
      <c r="O174" s="1"/>
      <c r="P174" s="12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Q174"/>
      <c r="AR174"/>
      <c r="AS174"/>
      <c r="AT174"/>
      <c r="AU174"/>
      <c r="AV174"/>
      <c r="AW174"/>
    </row>
    <row r="175" spans="1:49" ht="20" customHeight="1" x14ac:dyDescent="0.35">
      <c r="A175" t="s">
        <v>601</v>
      </c>
      <c r="B175" s="169" t="s">
        <v>868</v>
      </c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69"/>
      <c r="O175" s="1"/>
      <c r="P175" s="12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Q175"/>
      <c r="AR175"/>
      <c r="AS175"/>
      <c r="AT175"/>
      <c r="AU175"/>
      <c r="AV175"/>
      <c r="AW175"/>
    </row>
    <row r="176" spans="1:49" ht="20" customHeight="1" x14ac:dyDescent="0.35">
      <c r="A176" t="s">
        <v>593</v>
      </c>
      <c r="B176" s="169" t="s">
        <v>602</v>
      </c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69"/>
      <c r="N176" s="169"/>
      <c r="O176" s="1"/>
      <c r="P176" s="12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Q176"/>
      <c r="AR176"/>
      <c r="AS176"/>
      <c r="AT176"/>
      <c r="AU176"/>
      <c r="AV176"/>
      <c r="AW176"/>
    </row>
    <row r="177" spans="1:56" ht="20" customHeight="1" x14ac:dyDescent="0.35">
      <c r="A177" s="1" t="s">
        <v>603</v>
      </c>
      <c r="B177" s="169"/>
      <c r="C177" s="169"/>
      <c r="D177" s="169"/>
      <c r="E177" s="169"/>
      <c r="F177" s="169"/>
      <c r="G177" s="169"/>
      <c r="H177" s="169"/>
      <c r="I177" s="169"/>
      <c r="J177" s="169"/>
      <c r="K177" s="169"/>
      <c r="L177" s="169"/>
      <c r="M177" s="169"/>
      <c r="N177" s="169"/>
      <c r="O177" s="1"/>
      <c r="P177" s="12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Q177"/>
      <c r="AR177"/>
      <c r="AS177"/>
      <c r="AT177"/>
      <c r="AU177"/>
      <c r="AV177"/>
      <c r="AW177"/>
    </row>
    <row r="178" spans="1:56" ht="20" customHeight="1" x14ac:dyDescent="0.35">
      <c r="A178" s="1" t="s">
        <v>605</v>
      </c>
      <c r="B178" s="169" t="s">
        <v>606</v>
      </c>
      <c r="C178" s="169"/>
      <c r="D178" s="169"/>
      <c r="E178" s="169"/>
      <c r="F178" s="169"/>
      <c r="G178" s="169"/>
      <c r="H178" s="169"/>
      <c r="I178" s="169"/>
      <c r="J178" s="169"/>
      <c r="K178" s="169"/>
      <c r="L178" s="169"/>
      <c r="M178" s="169"/>
      <c r="N178" s="169"/>
      <c r="O178" s="1"/>
      <c r="P178" s="12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Q178"/>
      <c r="AR178"/>
      <c r="AS178"/>
      <c r="AT178"/>
      <c r="AU178"/>
      <c r="AV178"/>
      <c r="AW178"/>
    </row>
    <row r="179" spans="1:56" ht="20" customHeight="1" x14ac:dyDescent="0.35">
      <c r="A179" t="s">
        <v>589</v>
      </c>
      <c r="B179" s="169" t="s">
        <v>752</v>
      </c>
      <c r="C179" s="169"/>
      <c r="D179" s="169"/>
      <c r="E179" s="169"/>
      <c r="F179" s="169"/>
      <c r="G179" s="169"/>
      <c r="H179" s="169"/>
      <c r="I179" s="169"/>
      <c r="J179" s="169"/>
      <c r="K179" s="169"/>
      <c r="L179" s="169"/>
      <c r="M179" s="169"/>
      <c r="N179" s="169"/>
      <c r="O179" s="1"/>
      <c r="P179" s="12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Q179"/>
      <c r="AR179"/>
      <c r="AS179"/>
      <c r="AT179"/>
      <c r="AU179"/>
      <c r="AV179"/>
      <c r="AW179"/>
    </row>
    <row r="180" spans="1:56" ht="20" customHeight="1" x14ac:dyDescent="0.35">
      <c r="A180" t="s">
        <v>586</v>
      </c>
      <c r="B180" s="169" t="s">
        <v>607</v>
      </c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169"/>
      <c r="O180" s="1"/>
      <c r="P180" s="12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Q180"/>
      <c r="AR180"/>
      <c r="AS180"/>
      <c r="AT180"/>
      <c r="AU180"/>
      <c r="AV180"/>
      <c r="AW180"/>
    </row>
    <row r="181" spans="1:56" ht="20" customHeight="1" x14ac:dyDescent="0.35">
      <c r="A181" s="135" t="s">
        <v>587</v>
      </c>
      <c r="B181" s="169" t="s">
        <v>608</v>
      </c>
      <c r="C181" s="169"/>
      <c r="D181" s="169"/>
      <c r="E181" s="169"/>
      <c r="F181" s="169"/>
      <c r="G181" s="169"/>
      <c r="H181" s="169"/>
      <c r="I181" s="169"/>
      <c r="J181" s="169"/>
      <c r="K181" s="169"/>
      <c r="L181" s="169"/>
      <c r="M181" s="169"/>
      <c r="N181" s="169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Q181"/>
      <c r="AR181"/>
      <c r="AS181"/>
      <c r="AT181"/>
      <c r="AU181"/>
      <c r="AV181"/>
      <c r="AW181"/>
    </row>
    <row r="182" spans="1:56" ht="20" customHeight="1" x14ac:dyDescent="0.35">
      <c r="A182" t="s">
        <v>590</v>
      </c>
      <c r="B182" s="174" t="s">
        <v>869</v>
      </c>
      <c r="C182" s="174"/>
      <c r="D182" s="174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Q182"/>
      <c r="AR182"/>
      <c r="AS182"/>
      <c r="AT182"/>
      <c r="AU182"/>
      <c r="AV182"/>
      <c r="AW182"/>
    </row>
    <row r="183" spans="1:56" ht="20" customHeight="1" x14ac:dyDescent="0.35">
      <c r="A183" t="s">
        <v>617</v>
      </c>
      <c r="B183" s="174" t="s">
        <v>753</v>
      </c>
      <c r="C183" s="174"/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Q183"/>
      <c r="AR183"/>
      <c r="AS183"/>
      <c r="AT183"/>
      <c r="AU183"/>
      <c r="AV183"/>
      <c r="AW183"/>
    </row>
    <row r="184" spans="1:56" ht="20" customHeight="1" x14ac:dyDescent="0.35">
      <c r="A184" t="s">
        <v>661</v>
      </c>
      <c r="B184" s="174" t="s">
        <v>679</v>
      </c>
      <c r="C184" s="174"/>
      <c r="D184" s="174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Q184"/>
      <c r="AR184"/>
      <c r="AS184"/>
      <c r="AT184"/>
      <c r="AU184"/>
      <c r="AV184"/>
      <c r="AW184"/>
    </row>
    <row r="185" spans="1:56" ht="20" customHeight="1" x14ac:dyDescent="0.35">
      <c r="A185" t="s">
        <v>680</v>
      </c>
      <c r="B185" s="174" t="s">
        <v>681</v>
      </c>
      <c r="C185" s="174"/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Q185"/>
      <c r="AR185"/>
      <c r="AS185"/>
      <c r="AT185"/>
      <c r="AU185"/>
      <c r="AV185"/>
      <c r="AW185"/>
    </row>
    <row r="186" spans="1:56" ht="20" customHeight="1" x14ac:dyDescent="0.35">
      <c r="A186" t="s">
        <v>695</v>
      </c>
      <c r="B186" s="174" t="s">
        <v>696</v>
      </c>
      <c r="C186" s="174"/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Q186"/>
      <c r="AR186"/>
      <c r="AS186"/>
      <c r="AT186"/>
      <c r="AU186"/>
      <c r="AV186"/>
      <c r="AW186"/>
    </row>
    <row r="187" spans="1:56" ht="20" customHeight="1" x14ac:dyDescent="0.35">
      <c r="A187" t="s">
        <v>711</v>
      </c>
      <c r="B187" s="174" t="s">
        <v>870</v>
      </c>
      <c r="C187" s="174"/>
      <c r="D187" s="174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" t="s">
        <v>4</v>
      </c>
      <c r="P187" s="43" t="s">
        <v>10</v>
      </c>
      <c r="Q187" s="12"/>
      <c r="R187" s="82"/>
      <c r="S187" s="82"/>
      <c r="T187" s="82"/>
      <c r="U187" s="83">
        <f t="shared" si="12"/>
        <v>0</v>
      </c>
      <c r="V187" s="82"/>
      <c r="W187" s="82"/>
      <c r="X187" s="82"/>
      <c r="Y187" s="82"/>
      <c r="Z187" s="82"/>
      <c r="AA187" s="82"/>
      <c r="AB187" s="83">
        <f t="shared" si="13"/>
        <v>0</v>
      </c>
      <c r="AC187" s="82"/>
      <c r="AD187" s="82"/>
      <c r="AE187" s="82"/>
      <c r="AF187" s="82"/>
      <c r="AG187" s="82"/>
      <c r="AH187" s="82"/>
      <c r="AI187" s="83">
        <f t="shared" si="14"/>
        <v>0</v>
      </c>
      <c r="AJ187" s="74"/>
      <c r="AK187" s="74"/>
      <c r="AL187" s="74"/>
      <c r="AM187" s="74"/>
      <c r="AN187" s="74"/>
      <c r="AO187" s="74"/>
      <c r="AP187" s="59">
        <f t="shared" si="15"/>
        <v>0</v>
      </c>
      <c r="AQ187" s="82"/>
      <c r="AR187" s="82"/>
      <c r="AS187" s="82"/>
      <c r="AT187" s="82"/>
      <c r="AU187" s="82"/>
      <c r="AV187" s="82"/>
      <c r="AW187" s="83">
        <f t="shared" si="16"/>
        <v>0</v>
      </c>
      <c r="AX187" s="82"/>
      <c r="AY187" s="82"/>
      <c r="AZ187" s="82"/>
      <c r="BA187" s="82"/>
      <c r="BB187" s="82"/>
      <c r="BC187" s="82"/>
      <c r="BD187" s="83">
        <f t="shared" si="17"/>
        <v>0</v>
      </c>
    </row>
    <row r="188" spans="1:56" ht="20" customHeight="1" x14ac:dyDescent="0.35">
      <c r="A188" t="s">
        <v>771</v>
      </c>
      <c r="B188" s="183" t="s">
        <v>808</v>
      </c>
      <c r="C188" s="174"/>
      <c r="D188" s="174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" t="s">
        <v>772</v>
      </c>
      <c r="P188" s="43"/>
      <c r="Q188" s="12"/>
      <c r="R188" s="82"/>
      <c r="S188" s="82"/>
      <c r="T188" s="82"/>
      <c r="U188" s="83">
        <f t="shared" si="12"/>
        <v>0</v>
      </c>
      <c r="V188" s="82"/>
      <c r="W188" s="82"/>
      <c r="X188" s="82"/>
      <c r="Y188" s="82"/>
      <c r="Z188" s="82"/>
      <c r="AA188" s="82"/>
      <c r="AB188" s="83">
        <f t="shared" si="13"/>
        <v>0</v>
      </c>
      <c r="AC188" s="82"/>
      <c r="AD188" s="82"/>
      <c r="AE188" s="82"/>
      <c r="AF188" s="82"/>
      <c r="AG188" s="82"/>
      <c r="AH188" s="82"/>
      <c r="AI188" s="83">
        <f t="shared" si="14"/>
        <v>0</v>
      </c>
      <c r="AJ188" s="74"/>
      <c r="AK188" s="74"/>
      <c r="AL188" s="74"/>
      <c r="AM188" s="74"/>
      <c r="AN188" s="74"/>
      <c r="AO188" s="74"/>
      <c r="AP188" s="59">
        <f t="shared" si="15"/>
        <v>0</v>
      </c>
      <c r="AQ188" s="82"/>
      <c r="AR188" s="82"/>
      <c r="AS188" s="82"/>
      <c r="AT188" s="82"/>
      <c r="AU188" s="82"/>
      <c r="AV188" s="82"/>
      <c r="AW188" s="83">
        <f t="shared" si="16"/>
        <v>0</v>
      </c>
      <c r="AX188" s="82"/>
      <c r="AY188" s="82"/>
      <c r="AZ188" s="82"/>
      <c r="BA188" s="82"/>
      <c r="BB188" s="82"/>
      <c r="BC188" s="82"/>
      <c r="BD188" s="83">
        <f t="shared" si="17"/>
        <v>0</v>
      </c>
    </row>
    <row r="189" spans="1:56" ht="20" customHeight="1" x14ac:dyDescent="0.35">
      <c r="A189" t="s">
        <v>773</v>
      </c>
      <c r="B189" s="183" t="s">
        <v>809</v>
      </c>
      <c r="C189" s="174"/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" t="s">
        <v>772</v>
      </c>
      <c r="P189" s="43"/>
      <c r="Q189" s="12"/>
      <c r="R189" s="82"/>
      <c r="S189" s="82"/>
      <c r="T189" s="82"/>
      <c r="U189" s="83">
        <f t="shared" si="12"/>
        <v>0</v>
      </c>
      <c r="V189" s="82"/>
      <c r="W189" s="82"/>
      <c r="X189" s="82"/>
      <c r="Y189" s="82"/>
      <c r="Z189" s="82"/>
      <c r="AA189" s="82"/>
      <c r="AB189" s="83">
        <f t="shared" si="13"/>
        <v>0</v>
      </c>
      <c r="AC189" s="82"/>
      <c r="AD189" s="82"/>
      <c r="AE189" s="82"/>
      <c r="AF189" s="82"/>
      <c r="AG189" s="82"/>
      <c r="AH189" s="82"/>
      <c r="AI189" s="83">
        <f t="shared" si="14"/>
        <v>0</v>
      </c>
      <c r="AJ189" s="74"/>
      <c r="AK189" s="74"/>
      <c r="AL189" s="74"/>
      <c r="AM189" s="74"/>
      <c r="AN189" s="74"/>
      <c r="AO189" s="74"/>
      <c r="AP189" s="59">
        <f t="shared" si="15"/>
        <v>0</v>
      </c>
      <c r="AQ189" s="82"/>
      <c r="AR189" s="82"/>
      <c r="AS189" s="82"/>
      <c r="AT189" s="82"/>
      <c r="AU189" s="82"/>
      <c r="AV189" s="82"/>
      <c r="AW189" s="83">
        <f t="shared" si="16"/>
        <v>0</v>
      </c>
      <c r="AX189" s="82"/>
      <c r="AY189" s="82"/>
      <c r="AZ189" s="82"/>
      <c r="BA189" s="82"/>
      <c r="BB189" s="82"/>
      <c r="BC189" s="82"/>
      <c r="BD189" s="83">
        <f t="shared" si="17"/>
        <v>0</v>
      </c>
    </row>
    <row r="190" spans="1:56" ht="20" customHeight="1" x14ac:dyDescent="0.35">
      <c r="A190" t="s">
        <v>777</v>
      </c>
      <c r="B190" s="183" t="s">
        <v>871</v>
      </c>
      <c r="C190" s="174"/>
      <c r="D190" s="174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" t="s">
        <v>772</v>
      </c>
      <c r="P190" s="43"/>
      <c r="Q190" s="12"/>
      <c r="R190" s="82"/>
      <c r="S190" s="82"/>
      <c r="T190" s="82"/>
      <c r="U190" s="83">
        <f t="shared" ref="U190" si="18">SUM(R190:T190)</f>
        <v>0</v>
      </c>
      <c r="V190" s="82"/>
      <c r="W190" s="82"/>
      <c r="X190" s="82"/>
      <c r="Y190" s="82"/>
      <c r="Z190" s="82"/>
      <c r="AA190" s="82"/>
      <c r="AB190" s="83">
        <f t="shared" ref="AB190" si="19">SUM(V190:AA190)</f>
        <v>0</v>
      </c>
      <c r="AC190" s="82"/>
      <c r="AD190" s="82"/>
      <c r="AE190" s="82"/>
      <c r="AF190" s="82"/>
      <c r="AG190" s="82"/>
      <c r="AH190" s="82"/>
      <c r="AI190" s="83">
        <f t="shared" ref="AI190" si="20">SUM(AC190:AH190)</f>
        <v>0</v>
      </c>
      <c r="AJ190" s="74"/>
      <c r="AK190" s="74"/>
      <c r="AL190" s="74"/>
      <c r="AM190" s="74"/>
      <c r="AN190" s="74"/>
      <c r="AO190" s="74"/>
      <c r="AP190" s="59">
        <f t="shared" ref="AP190" si="21">SUM(AJ190:AO190)</f>
        <v>0</v>
      </c>
      <c r="AQ190" s="82"/>
      <c r="AR190" s="82"/>
      <c r="AS190" s="82"/>
      <c r="AT190" s="82"/>
      <c r="AU190" s="82"/>
      <c r="AV190" s="82"/>
      <c r="AW190" s="83">
        <f t="shared" ref="AW190" si="22">SUM(AQ190:AV190)</f>
        <v>0</v>
      </c>
      <c r="AX190" s="82"/>
      <c r="AY190" s="82"/>
      <c r="AZ190" s="82"/>
      <c r="BA190" s="82"/>
      <c r="BB190" s="82"/>
      <c r="BC190" s="82"/>
      <c r="BD190" s="83">
        <f t="shared" ref="BD190" si="23">SUM(AX190:BC190)</f>
        <v>0</v>
      </c>
    </row>
    <row r="191" spans="1:56" ht="20" customHeight="1" x14ac:dyDescent="0.35">
      <c r="A191" t="s">
        <v>778</v>
      </c>
      <c r="B191" s="183" t="s">
        <v>810</v>
      </c>
      <c r="C191" s="174"/>
      <c r="D191" s="174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" t="s">
        <v>772</v>
      </c>
      <c r="P191" s="43"/>
      <c r="Q191" s="12"/>
      <c r="R191" s="82"/>
      <c r="S191" s="82"/>
      <c r="T191" s="82"/>
      <c r="U191" s="83"/>
      <c r="V191" s="82"/>
      <c r="W191" s="82"/>
      <c r="X191" s="82"/>
      <c r="Y191" s="82"/>
      <c r="Z191" s="82"/>
      <c r="AA191" s="82"/>
      <c r="AB191" s="83"/>
      <c r="AC191" s="82"/>
      <c r="AD191" s="82"/>
      <c r="AE191" s="82"/>
      <c r="AF191" s="82"/>
      <c r="AG191" s="82"/>
      <c r="AH191" s="82"/>
      <c r="AI191" s="83"/>
      <c r="AJ191" s="74"/>
      <c r="AK191" s="74"/>
      <c r="AL191" s="74"/>
      <c r="AM191" s="74"/>
      <c r="AN191" s="74"/>
      <c r="AO191" s="74"/>
      <c r="AP191" s="59"/>
      <c r="AQ191" s="82"/>
      <c r="AR191" s="82"/>
      <c r="AS191" s="82"/>
      <c r="AT191" s="82"/>
      <c r="AU191" s="82"/>
      <c r="AV191" s="82"/>
      <c r="AW191" s="83"/>
      <c r="AX191" s="82"/>
      <c r="AY191" s="82"/>
      <c r="AZ191" s="82"/>
      <c r="BA191" s="82"/>
      <c r="BB191" s="82"/>
      <c r="BC191" s="82"/>
      <c r="BD191" s="83"/>
    </row>
    <row r="192" spans="1:56" ht="20" customHeight="1" x14ac:dyDescent="0.35">
      <c r="A192" t="s">
        <v>779</v>
      </c>
      <c r="B192" s="183" t="s">
        <v>811</v>
      </c>
      <c r="C192" s="174"/>
      <c r="D192" s="174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" t="s">
        <v>772</v>
      </c>
      <c r="P192" s="43"/>
      <c r="Q192" s="12"/>
      <c r="R192" s="82"/>
      <c r="S192" s="82"/>
      <c r="T192" s="82"/>
      <c r="U192" s="83"/>
      <c r="V192" s="82"/>
      <c r="W192" s="82"/>
      <c r="X192" s="82"/>
      <c r="Y192" s="82"/>
      <c r="Z192" s="82"/>
      <c r="AA192" s="82"/>
      <c r="AB192" s="83"/>
      <c r="AC192" s="82"/>
      <c r="AD192" s="82"/>
      <c r="AE192" s="82"/>
      <c r="AF192" s="82"/>
      <c r="AG192" s="82"/>
      <c r="AH192" s="82"/>
      <c r="AI192" s="83"/>
      <c r="AJ192" s="74"/>
      <c r="AK192" s="74"/>
      <c r="AL192" s="74"/>
      <c r="AM192" s="74"/>
      <c r="AN192" s="74"/>
      <c r="AO192" s="74"/>
      <c r="AP192" s="59"/>
      <c r="AQ192" s="82"/>
      <c r="AR192" s="82"/>
      <c r="AS192" s="82"/>
      <c r="AT192" s="82"/>
      <c r="AU192" s="82"/>
      <c r="AV192" s="82"/>
      <c r="AW192" s="83"/>
      <c r="AX192" s="82"/>
      <c r="AY192" s="82"/>
      <c r="AZ192" s="82"/>
      <c r="BA192" s="82"/>
      <c r="BB192" s="82"/>
      <c r="BC192" s="82"/>
      <c r="BD192" s="83"/>
    </row>
    <row r="193" spans="1:56" ht="20" customHeight="1" x14ac:dyDescent="0.35">
      <c r="A193" t="s">
        <v>780</v>
      </c>
      <c r="B193" s="183" t="s">
        <v>812</v>
      </c>
      <c r="C193" s="174"/>
      <c r="D193" s="174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" t="s">
        <v>772</v>
      </c>
      <c r="P193" s="43"/>
      <c r="Q193" s="12"/>
      <c r="R193" s="82"/>
      <c r="S193" s="82"/>
      <c r="T193" s="82"/>
      <c r="U193" s="83"/>
      <c r="V193" s="82"/>
      <c r="W193" s="82"/>
      <c r="X193" s="82"/>
      <c r="Y193" s="82"/>
      <c r="Z193" s="82"/>
      <c r="AA193" s="82"/>
      <c r="AB193" s="83"/>
      <c r="AC193" s="82"/>
      <c r="AD193" s="82"/>
      <c r="AE193" s="82"/>
      <c r="AF193" s="82"/>
      <c r="AG193" s="82"/>
      <c r="AH193" s="82"/>
      <c r="AI193" s="83"/>
      <c r="AJ193" s="74"/>
      <c r="AK193" s="74"/>
      <c r="AL193" s="74"/>
      <c r="AM193" s="74"/>
      <c r="AN193" s="74"/>
      <c r="AO193" s="74"/>
      <c r="AP193" s="59"/>
      <c r="AQ193" s="82"/>
      <c r="AR193" s="82"/>
      <c r="AS193" s="82"/>
      <c r="AT193" s="82"/>
      <c r="AU193" s="82"/>
      <c r="AV193" s="82"/>
      <c r="AW193" s="83"/>
      <c r="AX193" s="82"/>
      <c r="AY193" s="82"/>
      <c r="AZ193" s="82"/>
      <c r="BA193" s="82"/>
      <c r="BB193" s="82"/>
      <c r="BC193" s="82"/>
      <c r="BD193" s="83"/>
    </row>
    <row r="194" spans="1:56" ht="20" customHeight="1" x14ac:dyDescent="0.35">
      <c r="A194" t="s">
        <v>784</v>
      </c>
      <c r="B194" s="183" t="s">
        <v>785</v>
      </c>
      <c r="C194" s="174"/>
      <c r="D194" s="174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"/>
      <c r="P194" s="43"/>
      <c r="Q194" s="12"/>
      <c r="R194" s="82"/>
      <c r="S194" s="82"/>
      <c r="T194" s="82"/>
      <c r="U194" s="83"/>
      <c r="V194" s="82"/>
      <c r="W194" s="82"/>
      <c r="X194" s="82"/>
      <c r="Y194" s="82"/>
      <c r="Z194" s="82"/>
      <c r="AA194" s="82"/>
      <c r="AB194" s="83"/>
      <c r="AC194" s="82"/>
      <c r="AD194" s="82"/>
      <c r="AE194" s="82"/>
      <c r="AF194" s="82"/>
      <c r="AG194" s="82"/>
      <c r="AH194" s="82"/>
      <c r="AI194" s="83"/>
      <c r="AJ194" s="74"/>
      <c r="AK194" s="74"/>
      <c r="AL194" s="74"/>
      <c r="AM194" s="74"/>
      <c r="AN194" s="74"/>
      <c r="AO194" s="74"/>
      <c r="AP194" s="59"/>
      <c r="AQ194" s="82"/>
      <c r="AR194" s="82"/>
      <c r="AS194" s="82"/>
      <c r="AT194" s="82"/>
      <c r="AU194" s="82"/>
      <c r="AV194" s="82"/>
      <c r="AW194" s="83"/>
      <c r="AX194" s="82"/>
      <c r="AY194" s="82"/>
      <c r="AZ194" s="82"/>
      <c r="BA194" s="82"/>
      <c r="BB194" s="82"/>
      <c r="BC194" s="82"/>
      <c r="BD194" s="83"/>
    </row>
    <row r="195" spans="1:56" ht="20" customHeight="1" x14ac:dyDescent="0.35">
      <c r="A195" t="s">
        <v>791</v>
      </c>
      <c r="B195" s="183" t="s">
        <v>813</v>
      </c>
      <c r="C195" s="174"/>
      <c r="D195" s="174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" t="s">
        <v>772</v>
      </c>
      <c r="P195" s="43"/>
      <c r="Q195" s="12"/>
      <c r="R195" s="82"/>
      <c r="S195" s="82"/>
      <c r="T195" s="82"/>
      <c r="U195" s="83"/>
      <c r="V195" s="82"/>
      <c r="W195" s="82"/>
      <c r="X195" s="82"/>
      <c r="Y195" s="82"/>
      <c r="Z195" s="82"/>
      <c r="AA195" s="82"/>
      <c r="AB195" s="83"/>
      <c r="AC195" s="82"/>
      <c r="AD195" s="82"/>
      <c r="AE195" s="82"/>
      <c r="AF195" s="82"/>
      <c r="AG195" s="82"/>
      <c r="AH195" s="82"/>
      <c r="AI195" s="83"/>
      <c r="AJ195" s="74"/>
      <c r="AK195" s="74"/>
      <c r="AL195" s="74"/>
      <c r="AM195" s="74"/>
      <c r="AN195" s="74"/>
      <c r="AO195" s="74"/>
      <c r="AP195" s="59"/>
      <c r="AQ195" s="82"/>
      <c r="AR195" s="82"/>
      <c r="AS195" s="82"/>
      <c r="AT195" s="82"/>
      <c r="AU195" s="82"/>
      <c r="AV195" s="82"/>
      <c r="AW195" s="83"/>
      <c r="AX195" s="82"/>
      <c r="AY195" s="82"/>
      <c r="AZ195" s="82"/>
      <c r="BA195" s="82"/>
      <c r="BB195" s="82"/>
      <c r="BC195" s="82"/>
      <c r="BD195" s="83"/>
    </row>
    <row r="196" spans="1:56" ht="20" customHeight="1" x14ac:dyDescent="0.35">
      <c r="A196" t="s">
        <v>790</v>
      </c>
      <c r="B196" s="183" t="s">
        <v>814</v>
      </c>
      <c r="C196" s="174"/>
      <c r="D196" s="174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Q196" s="12"/>
      <c r="R196" s="82"/>
      <c r="S196" s="82"/>
      <c r="T196" s="82"/>
      <c r="U196" s="83"/>
      <c r="V196" s="82"/>
      <c r="W196" s="82"/>
      <c r="X196" s="82"/>
      <c r="Y196" s="82"/>
      <c r="Z196" s="82"/>
      <c r="AA196" s="82"/>
      <c r="AB196" s="83"/>
      <c r="AC196" s="82"/>
      <c r="AD196" s="82"/>
      <c r="AE196" s="82"/>
      <c r="AF196" s="82"/>
      <c r="AG196" s="82"/>
      <c r="AH196" s="82"/>
      <c r="AI196" s="83"/>
      <c r="AJ196" s="74"/>
      <c r="AK196" s="74"/>
      <c r="AL196" s="74"/>
      <c r="AM196" s="74"/>
      <c r="AN196" s="74"/>
      <c r="AO196" s="74"/>
      <c r="AP196" s="59"/>
      <c r="AQ196" s="82"/>
      <c r="AR196" s="82"/>
      <c r="AS196" s="82"/>
      <c r="AT196" s="82"/>
      <c r="AU196" s="82"/>
      <c r="AV196" s="82"/>
      <c r="AW196" s="83"/>
      <c r="AX196" s="82"/>
      <c r="AY196" s="82"/>
      <c r="AZ196" s="82"/>
      <c r="BA196" s="82"/>
      <c r="BB196" s="82"/>
      <c r="BC196" s="82"/>
      <c r="BD196" s="83"/>
    </row>
    <row r="197" spans="1:56" ht="20" customHeight="1" x14ac:dyDescent="0.35">
      <c r="A197" t="s">
        <v>792</v>
      </c>
      <c r="B197" s="183" t="s">
        <v>815</v>
      </c>
      <c r="C197" s="174"/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Q197" s="12"/>
      <c r="R197" s="82"/>
      <c r="S197" s="82"/>
      <c r="T197" s="82"/>
      <c r="U197" s="83"/>
      <c r="V197" s="82"/>
      <c r="W197" s="82"/>
      <c r="X197" s="82"/>
      <c r="Y197" s="82"/>
      <c r="Z197" s="82"/>
      <c r="AA197" s="82"/>
      <c r="AB197" s="83"/>
      <c r="AC197" s="82"/>
      <c r="AD197" s="82"/>
      <c r="AE197" s="82"/>
      <c r="AF197" s="82"/>
      <c r="AG197" s="82"/>
      <c r="AH197" s="82"/>
      <c r="AI197" s="83"/>
      <c r="AJ197" s="74"/>
      <c r="AK197" s="74"/>
      <c r="AL197" s="74"/>
      <c r="AM197" s="74"/>
      <c r="AN197" s="74"/>
      <c r="AO197" s="74"/>
      <c r="AP197" s="59"/>
      <c r="AQ197" s="82"/>
      <c r="AR197" s="82"/>
      <c r="AS197" s="82"/>
      <c r="AT197" s="82"/>
      <c r="AU197" s="82"/>
      <c r="AV197" s="82"/>
      <c r="AW197" s="83"/>
      <c r="AX197" s="82"/>
      <c r="AY197" s="82"/>
      <c r="AZ197" s="82"/>
      <c r="BA197" s="82"/>
      <c r="BB197" s="82"/>
      <c r="BC197" s="82"/>
      <c r="BD197" s="83"/>
    </row>
    <row r="198" spans="1:56" ht="20" customHeight="1" x14ac:dyDescent="0.35">
      <c r="A198" t="s">
        <v>793</v>
      </c>
      <c r="B198" s="183" t="s">
        <v>816</v>
      </c>
      <c r="C198" s="174"/>
      <c r="D198" s="174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Q198" s="12"/>
      <c r="R198" s="82"/>
      <c r="S198" s="82"/>
      <c r="T198" s="82"/>
      <c r="U198" s="83"/>
      <c r="V198" s="82"/>
      <c r="W198" s="82"/>
      <c r="X198" s="82"/>
      <c r="Y198" s="82"/>
      <c r="Z198" s="82"/>
      <c r="AA198" s="82"/>
      <c r="AB198" s="83"/>
      <c r="AC198" s="82"/>
      <c r="AD198" s="82"/>
      <c r="AE198" s="82"/>
      <c r="AF198" s="82"/>
      <c r="AG198" s="82"/>
      <c r="AH198" s="82"/>
      <c r="AI198" s="83"/>
      <c r="AJ198" s="74"/>
      <c r="AK198" s="74"/>
      <c r="AL198" s="74"/>
      <c r="AM198" s="74"/>
      <c r="AN198" s="74"/>
      <c r="AO198" s="74"/>
      <c r="AP198" s="59"/>
      <c r="AQ198" s="82"/>
      <c r="AR198" s="82"/>
      <c r="AS198" s="82"/>
      <c r="AT198" s="82"/>
      <c r="AU198" s="82"/>
      <c r="AV198" s="82"/>
      <c r="AW198" s="83"/>
      <c r="AX198" s="82"/>
      <c r="AY198" s="82"/>
      <c r="AZ198" s="82"/>
      <c r="BA198" s="82"/>
      <c r="BB198" s="82"/>
      <c r="BC198" s="82"/>
      <c r="BD198" s="83"/>
    </row>
    <row r="199" spans="1:56" ht="20" customHeight="1" x14ac:dyDescent="0.35">
      <c r="A199" t="s">
        <v>794</v>
      </c>
      <c r="B199" s="174" t="s">
        <v>817</v>
      </c>
      <c r="C199" s="174"/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Q199" s="12"/>
      <c r="R199" s="82"/>
      <c r="S199" s="82"/>
      <c r="T199" s="82"/>
      <c r="U199" s="83"/>
      <c r="V199" s="82"/>
      <c r="W199" s="82"/>
      <c r="X199" s="82"/>
      <c r="Y199" s="82"/>
      <c r="Z199" s="82"/>
      <c r="AA199" s="82"/>
      <c r="AB199" s="83"/>
      <c r="AC199" s="82"/>
      <c r="AD199" s="82"/>
      <c r="AE199" s="82"/>
      <c r="AF199" s="82"/>
      <c r="AG199" s="82"/>
      <c r="AH199" s="82"/>
      <c r="AI199" s="83"/>
      <c r="AJ199" s="74"/>
      <c r="AK199" s="74"/>
      <c r="AL199" s="74"/>
      <c r="AM199" s="74"/>
      <c r="AN199" s="74"/>
      <c r="AO199" s="74"/>
      <c r="AP199" s="59"/>
      <c r="AQ199" s="82"/>
      <c r="AR199" s="82"/>
      <c r="AS199" s="82"/>
      <c r="AT199" s="82"/>
      <c r="AU199" s="82"/>
      <c r="AV199" s="82"/>
      <c r="AW199" s="83"/>
      <c r="AX199" s="82"/>
      <c r="AY199" s="82"/>
      <c r="AZ199" s="82"/>
      <c r="BA199" s="82"/>
      <c r="BB199" s="82"/>
      <c r="BC199" s="82"/>
      <c r="BD199" s="83"/>
    </row>
    <row r="200" spans="1:56" ht="20" customHeight="1" x14ac:dyDescent="0.35">
      <c r="A200" t="s">
        <v>800</v>
      </c>
      <c r="B200" s="174" t="s">
        <v>804</v>
      </c>
      <c r="C200" s="174"/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Q200" s="12"/>
      <c r="R200" s="82"/>
      <c r="S200" s="82"/>
      <c r="T200" s="82"/>
      <c r="U200" s="83"/>
      <c r="V200" s="82"/>
      <c r="W200" s="82"/>
      <c r="X200" s="82"/>
      <c r="Y200" s="82"/>
      <c r="Z200" s="82"/>
      <c r="AA200" s="82"/>
      <c r="AB200" s="83"/>
      <c r="AC200" s="82"/>
      <c r="AD200" s="82"/>
      <c r="AE200" s="82"/>
      <c r="AF200" s="82"/>
      <c r="AG200" s="82"/>
      <c r="AH200" s="82"/>
      <c r="AI200" s="83"/>
      <c r="AJ200" s="74"/>
      <c r="AK200" s="74"/>
      <c r="AL200" s="74"/>
      <c r="AM200" s="74"/>
      <c r="AN200" s="74"/>
      <c r="AO200" s="74"/>
      <c r="AP200" s="59"/>
      <c r="AQ200" s="82"/>
      <c r="AR200" s="82"/>
      <c r="AS200" s="82"/>
      <c r="AT200" s="82"/>
      <c r="AU200" s="82"/>
      <c r="AV200" s="82"/>
      <c r="AW200" s="83"/>
      <c r="AX200" s="82"/>
      <c r="AY200" s="82"/>
      <c r="AZ200" s="82"/>
      <c r="BA200" s="82"/>
      <c r="BB200" s="82"/>
      <c r="BC200" s="82"/>
      <c r="BD200" s="83"/>
    </row>
    <row r="201" spans="1:56" ht="20" customHeight="1" x14ac:dyDescent="0.35">
      <c r="A201" t="s">
        <v>801</v>
      </c>
      <c r="B201" s="174" t="s">
        <v>805</v>
      </c>
      <c r="C201" s="174"/>
      <c r="D201" s="174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Q201" s="12"/>
      <c r="R201" s="82"/>
      <c r="S201" s="82"/>
      <c r="T201" s="82"/>
      <c r="U201" s="83"/>
      <c r="V201" s="82"/>
      <c r="W201" s="82"/>
      <c r="X201" s="82"/>
      <c r="Y201" s="82"/>
      <c r="Z201" s="82"/>
      <c r="AA201" s="82"/>
      <c r="AB201" s="83"/>
      <c r="AC201" s="82"/>
      <c r="AD201" s="82"/>
      <c r="AE201" s="82"/>
      <c r="AF201" s="82"/>
      <c r="AG201" s="82"/>
      <c r="AH201" s="82"/>
      <c r="AI201" s="83"/>
      <c r="AJ201" s="74"/>
      <c r="AK201" s="74"/>
      <c r="AL201" s="74"/>
      <c r="AM201" s="74"/>
      <c r="AN201" s="74"/>
      <c r="AO201" s="74"/>
      <c r="AP201" s="59"/>
      <c r="AQ201" s="82"/>
      <c r="AR201" s="82"/>
      <c r="AS201" s="82"/>
      <c r="AT201" s="82"/>
      <c r="AU201" s="82"/>
      <c r="AV201" s="82"/>
      <c r="AW201" s="83"/>
      <c r="AX201" s="82"/>
      <c r="AY201" s="82"/>
      <c r="AZ201" s="82"/>
      <c r="BA201" s="82"/>
      <c r="BB201" s="82"/>
      <c r="BC201" s="82"/>
      <c r="BD201" s="83"/>
    </row>
    <row r="202" spans="1:56" ht="20" customHeight="1" x14ac:dyDescent="0.35">
      <c r="A202" t="s">
        <v>802</v>
      </c>
      <c r="B202" s="174" t="s">
        <v>806</v>
      </c>
      <c r="C202" s="174"/>
      <c r="D202" s="174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Q202" s="12"/>
      <c r="R202" s="82"/>
      <c r="S202" s="82"/>
      <c r="T202" s="82"/>
      <c r="U202" s="83"/>
      <c r="V202" s="82"/>
      <c r="W202" s="82"/>
      <c r="X202" s="82"/>
      <c r="Y202" s="82"/>
      <c r="Z202" s="82"/>
      <c r="AA202" s="82"/>
      <c r="AB202" s="83"/>
      <c r="AC202" s="82"/>
      <c r="AD202" s="82"/>
      <c r="AE202" s="82"/>
      <c r="AF202" s="82"/>
      <c r="AG202" s="82"/>
      <c r="AH202" s="82"/>
      <c r="AI202" s="83"/>
      <c r="AJ202" s="74"/>
      <c r="AK202" s="74"/>
      <c r="AL202" s="74"/>
      <c r="AM202" s="74"/>
      <c r="AN202" s="74"/>
      <c r="AO202" s="74"/>
      <c r="AP202" s="59"/>
      <c r="AQ202" s="82"/>
      <c r="AR202" s="82"/>
      <c r="AS202" s="82"/>
      <c r="AT202" s="82"/>
      <c r="AU202" s="82"/>
      <c r="AV202" s="82"/>
      <c r="AW202" s="83"/>
      <c r="AX202" s="82"/>
      <c r="AY202" s="82"/>
      <c r="AZ202" s="82"/>
      <c r="BA202" s="82"/>
      <c r="BB202" s="82"/>
      <c r="BC202" s="82"/>
      <c r="BD202" s="83"/>
    </row>
    <row r="203" spans="1:56" ht="20" customHeight="1" x14ac:dyDescent="0.35">
      <c r="A203" t="s">
        <v>803</v>
      </c>
      <c r="B203" s="174" t="s">
        <v>807</v>
      </c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Q203" s="12"/>
      <c r="R203" s="82"/>
      <c r="S203" s="82"/>
      <c r="T203" s="82"/>
      <c r="U203" s="83"/>
      <c r="V203" s="82"/>
      <c r="W203" s="82"/>
      <c r="X203" s="82"/>
      <c r="Y203" s="82"/>
      <c r="Z203" s="82"/>
      <c r="AA203" s="82"/>
      <c r="AB203" s="83"/>
      <c r="AC203" s="82"/>
      <c r="AD203" s="82"/>
      <c r="AE203" s="82"/>
      <c r="AF203" s="82"/>
      <c r="AG203" s="82"/>
      <c r="AH203" s="82"/>
      <c r="AI203" s="83"/>
      <c r="AJ203" s="74"/>
      <c r="AK203" s="74"/>
      <c r="AL203" s="74"/>
      <c r="AM203" s="74"/>
      <c r="AN203" s="74"/>
      <c r="AO203" s="74"/>
      <c r="AP203" s="59"/>
      <c r="AQ203" s="82"/>
      <c r="AR203" s="82"/>
      <c r="AS203" s="82"/>
      <c r="AT203" s="82"/>
      <c r="AU203" s="82"/>
      <c r="AV203" s="82"/>
      <c r="AW203" s="83"/>
      <c r="AX203" s="82"/>
      <c r="AY203" s="82"/>
      <c r="AZ203" s="82"/>
      <c r="BA203" s="82"/>
      <c r="BB203" s="82"/>
      <c r="BC203" s="82"/>
      <c r="BD203" s="83"/>
    </row>
    <row r="204" spans="1:56" ht="20" customHeight="1" x14ac:dyDescent="0.35">
      <c r="A204" t="s">
        <v>818</v>
      </c>
      <c r="B204" s="174" t="s">
        <v>819</v>
      </c>
      <c r="C204" s="174"/>
      <c r="D204" s="174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Q204" s="12"/>
      <c r="R204" s="82"/>
      <c r="S204" s="82"/>
      <c r="T204" s="82"/>
      <c r="U204" s="83"/>
      <c r="V204" s="82"/>
      <c r="W204" s="82"/>
      <c r="X204" s="82"/>
      <c r="Y204" s="82"/>
      <c r="Z204" s="82"/>
      <c r="AA204" s="82"/>
      <c r="AB204" s="83"/>
      <c r="AC204" s="82"/>
      <c r="AD204" s="82"/>
      <c r="AE204" s="82"/>
      <c r="AF204" s="82"/>
      <c r="AG204" s="82"/>
      <c r="AH204" s="82"/>
      <c r="AI204" s="83"/>
      <c r="AJ204" s="74"/>
      <c r="AK204" s="74"/>
      <c r="AL204" s="74"/>
      <c r="AM204" s="74"/>
      <c r="AN204" s="74"/>
      <c r="AO204" s="74"/>
      <c r="AP204" s="59"/>
      <c r="AQ204" s="82"/>
      <c r="AR204" s="82"/>
      <c r="AS204" s="82"/>
      <c r="AT204" s="82"/>
      <c r="AU204" s="82"/>
      <c r="AV204" s="82"/>
      <c r="AW204" s="83"/>
      <c r="AX204" s="82"/>
      <c r="AY204" s="82"/>
      <c r="AZ204" s="82"/>
      <c r="BA204" s="82"/>
      <c r="BB204" s="82"/>
      <c r="BC204" s="82"/>
      <c r="BD204" s="83"/>
    </row>
    <row r="205" spans="1:56" ht="20" customHeight="1" x14ac:dyDescent="0.35">
      <c r="A205" t="s">
        <v>820</v>
      </c>
      <c r="B205" s="174" t="s">
        <v>821</v>
      </c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Q205" s="12"/>
      <c r="R205" s="82"/>
      <c r="S205" s="82"/>
      <c r="T205" s="82"/>
      <c r="U205" s="83"/>
      <c r="V205" s="82"/>
      <c r="W205" s="82"/>
      <c r="X205" s="82"/>
      <c r="Y205" s="82"/>
      <c r="Z205" s="82"/>
      <c r="AA205" s="82"/>
      <c r="AB205" s="83"/>
      <c r="AC205" s="82"/>
      <c r="AD205" s="82"/>
      <c r="AE205" s="82"/>
      <c r="AF205" s="82"/>
      <c r="AG205" s="82"/>
      <c r="AH205" s="82"/>
      <c r="AI205" s="83"/>
      <c r="AJ205" s="74"/>
      <c r="AK205" s="74"/>
      <c r="AL205" s="74"/>
      <c r="AM205" s="74"/>
      <c r="AN205" s="74"/>
      <c r="AO205" s="74"/>
      <c r="AP205" s="59"/>
      <c r="AQ205" s="82"/>
      <c r="AR205" s="82"/>
      <c r="AS205" s="82"/>
      <c r="AT205" s="82"/>
      <c r="AU205" s="82"/>
      <c r="AV205" s="82"/>
      <c r="AW205" s="83"/>
      <c r="AX205" s="82"/>
      <c r="AY205" s="82"/>
      <c r="AZ205" s="82"/>
      <c r="BA205" s="82"/>
      <c r="BB205" s="82"/>
      <c r="BC205" s="82"/>
      <c r="BD205" s="83"/>
    </row>
    <row r="206" spans="1:56" ht="20" customHeight="1" x14ac:dyDescent="0.35">
      <c r="A206" t="s">
        <v>822</v>
      </c>
      <c r="B206" s="174" t="s">
        <v>823</v>
      </c>
      <c r="C206" s="174"/>
      <c r="D206" s="174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  <c r="Q206" s="12"/>
      <c r="R206" s="82"/>
      <c r="S206" s="82"/>
      <c r="T206" s="82"/>
      <c r="U206" s="83"/>
      <c r="V206" s="82"/>
      <c r="W206" s="82"/>
      <c r="X206" s="82"/>
      <c r="Y206" s="82"/>
      <c r="Z206" s="82"/>
      <c r="AA206" s="82"/>
      <c r="AB206" s="83"/>
      <c r="AC206" s="82"/>
      <c r="AD206" s="82"/>
      <c r="AE206" s="82"/>
      <c r="AF206" s="82"/>
      <c r="AG206" s="82"/>
      <c r="AH206" s="82"/>
      <c r="AI206" s="83"/>
      <c r="AJ206" s="74"/>
      <c r="AK206" s="74"/>
      <c r="AL206" s="74"/>
      <c r="AM206" s="74"/>
      <c r="AN206" s="74"/>
      <c r="AO206" s="74"/>
      <c r="AP206" s="59"/>
      <c r="AQ206" s="82"/>
      <c r="AR206" s="82"/>
      <c r="AS206" s="82"/>
      <c r="AT206" s="82"/>
      <c r="AU206" s="82"/>
      <c r="AV206" s="82"/>
      <c r="AW206" s="83"/>
      <c r="AX206" s="82"/>
      <c r="AY206" s="82"/>
      <c r="AZ206" s="82"/>
      <c r="BA206" s="82"/>
      <c r="BB206" s="82"/>
      <c r="BC206" s="82"/>
      <c r="BD206" s="83"/>
    </row>
    <row r="207" spans="1:56" ht="20" customHeight="1" x14ac:dyDescent="0.35">
      <c r="A207" t="s">
        <v>825</v>
      </c>
      <c r="B207" s="174" t="s">
        <v>826</v>
      </c>
      <c r="C207" s="174"/>
      <c r="D207" s="174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  <c r="Q207" s="12"/>
      <c r="R207" s="82"/>
      <c r="S207" s="82"/>
      <c r="T207" s="82"/>
      <c r="U207" s="83"/>
      <c r="V207" s="82"/>
      <c r="W207" s="82"/>
      <c r="X207" s="82"/>
      <c r="Y207" s="82"/>
      <c r="Z207" s="82"/>
      <c r="AA207" s="82"/>
      <c r="AB207" s="83"/>
      <c r="AC207" s="82"/>
      <c r="AD207" s="82"/>
      <c r="AE207" s="82"/>
      <c r="AF207" s="82"/>
      <c r="AG207" s="82"/>
      <c r="AH207" s="82"/>
      <c r="AI207" s="83"/>
      <c r="AJ207" s="74"/>
      <c r="AK207" s="74"/>
      <c r="AL207" s="74"/>
      <c r="AM207" s="74"/>
      <c r="AN207" s="74"/>
      <c r="AO207" s="74"/>
      <c r="AP207" s="59"/>
      <c r="AQ207" s="82"/>
      <c r="AR207" s="82"/>
      <c r="AS207" s="82"/>
      <c r="AT207" s="82"/>
      <c r="AU207" s="82"/>
      <c r="AV207" s="82"/>
      <c r="AW207" s="83"/>
      <c r="AX207" s="82"/>
      <c r="AY207" s="82"/>
      <c r="AZ207" s="82"/>
      <c r="BA207" s="82"/>
      <c r="BB207" s="82"/>
      <c r="BC207" s="82"/>
      <c r="BD207" s="83"/>
    </row>
    <row r="208" spans="1:56" ht="20" customHeight="1" x14ac:dyDescent="0.35">
      <c r="A208" t="s">
        <v>827</v>
      </c>
      <c r="B208" s="174" t="s">
        <v>828</v>
      </c>
      <c r="C208" s="174"/>
      <c r="D208" s="174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Q208" s="12"/>
      <c r="R208" s="82"/>
      <c r="S208" s="82"/>
      <c r="T208" s="82"/>
      <c r="U208" s="83"/>
      <c r="V208" s="82"/>
      <c r="W208" s="82"/>
      <c r="X208" s="82"/>
      <c r="Y208" s="82"/>
      <c r="Z208" s="82"/>
      <c r="AA208" s="82"/>
      <c r="AB208" s="83"/>
      <c r="AC208" s="82"/>
      <c r="AD208" s="82"/>
      <c r="AE208" s="82"/>
      <c r="AF208" s="82"/>
      <c r="AG208" s="82"/>
      <c r="AH208" s="82"/>
      <c r="AI208" s="83"/>
      <c r="AJ208" s="74"/>
      <c r="AK208" s="74"/>
      <c r="AL208" s="74"/>
      <c r="AM208" s="74"/>
      <c r="AN208" s="74"/>
      <c r="AO208" s="74"/>
      <c r="AP208" s="59"/>
      <c r="AQ208" s="82"/>
      <c r="AR208" s="82"/>
      <c r="AS208" s="82"/>
      <c r="AT208" s="82"/>
      <c r="AU208" s="82"/>
      <c r="AV208" s="82"/>
      <c r="AW208" s="83"/>
      <c r="AX208" s="82"/>
      <c r="AY208" s="82"/>
      <c r="AZ208" s="82"/>
      <c r="BA208" s="82"/>
      <c r="BB208" s="82"/>
      <c r="BC208" s="82"/>
      <c r="BD208" s="83"/>
    </row>
    <row r="209" spans="1:56" ht="20" customHeight="1" x14ac:dyDescent="0.35">
      <c r="A209" t="s">
        <v>829</v>
      </c>
      <c r="B209" s="174" t="s">
        <v>830</v>
      </c>
      <c r="C209" s="174"/>
      <c r="D209" s="174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Q209" s="12"/>
      <c r="R209" s="82"/>
      <c r="S209" s="82"/>
      <c r="T209" s="82"/>
      <c r="U209" s="83"/>
      <c r="V209" s="82"/>
      <c r="W209" s="82"/>
      <c r="X209" s="82"/>
      <c r="Y209" s="82"/>
      <c r="Z209" s="82"/>
      <c r="AA209" s="82"/>
      <c r="AB209" s="83"/>
      <c r="AC209" s="82"/>
      <c r="AD209" s="82"/>
      <c r="AE209" s="82"/>
      <c r="AF209" s="82"/>
      <c r="AG209" s="82"/>
      <c r="AH209" s="82"/>
      <c r="AI209" s="83"/>
      <c r="AJ209" s="74"/>
      <c r="AK209" s="74"/>
      <c r="AL209" s="74"/>
      <c r="AM209" s="74"/>
      <c r="AN209" s="74"/>
      <c r="AO209" s="74"/>
      <c r="AP209" s="59"/>
      <c r="AQ209" s="82"/>
      <c r="AR209" s="82"/>
      <c r="AS209" s="82"/>
      <c r="AT209" s="82"/>
      <c r="AU209" s="82"/>
      <c r="AV209" s="82"/>
      <c r="AW209" s="83"/>
      <c r="AX209" s="82"/>
      <c r="AY209" s="82"/>
      <c r="AZ209" s="82"/>
      <c r="BA209" s="82"/>
      <c r="BB209" s="82"/>
      <c r="BC209" s="82"/>
      <c r="BD209" s="83"/>
    </row>
    <row r="210" spans="1:56" ht="20" customHeight="1" x14ac:dyDescent="0.35">
      <c r="A210" t="s">
        <v>837</v>
      </c>
      <c r="B210" s="174" t="s">
        <v>838</v>
      </c>
      <c r="C210" s="174"/>
      <c r="D210" s="174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Q210" s="12"/>
      <c r="R210" s="82"/>
      <c r="S210" s="82"/>
      <c r="T210" s="82"/>
      <c r="U210" s="83"/>
      <c r="V210" s="82"/>
      <c r="W210" s="82"/>
      <c r="X210" s="82"/>
      <c r="Y210" s="82"/>
      <c r="Z210" s="82"/>
      <c r="AA210" s="82"/>
      <c r="AB210" s="83"/>
      <c r="AC210" s="82"/>
      <c r="AD210" s="82"/>
      <c r="AE210" s="82"/>
      <c r="AF210" s="82"/>
      <c r="AG210" s="82"/>
      <c r="AH210" s="82"/>
      <c r="AI210" s="83"/>
      <c r="AJ210" s="74"/>
      <c r="AK210" s="74"/>
      <c r="AL210" s="74"/>
      <c r="AM210" s="74"/>
      <c r="AN210" s="74"/>
      <c r="AO210" s="74"/>
      <c r="AP210" s="59"/>
      <c r="AQ210" s="82"/>
      <c r="AR210" s="82"/>
      <c r="AS210" s="82"/>
      <c r="AT210" s="82"/>
      <c r="AU210" s="82"/>
      <c r="AV210" s="82"/>
      <c r="AW210" s="83"/>
      <c r="AX210" s="82"/>
      <c r="AY210" s="82"/>
      <c r="AZ210" s="82"/>
      <c r="BA210" s="82"/>
      <c r="BB210" s="82"/>
      <c r="BC210" s="82"/>
      <c r="BD210" s="83"/>
    </row>
    <row r="211" spans="1:56" ht="20" customHeight="1" x14ac:dyDescent="0.35">
      <c r="A211" t="s">
        <v>840</v>
      </c>
      <c r="B211" s="174" t="s">
        <v>842</v>
      </c>
      <c r="C211" s="174"/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Q211" s="12"/>
      <c r="R211" s="82"/>
      <c r="S211" s="82"/>
      <c r="T211" s="82"/>
      <c r="U211" s="83"/>
      <c r="V211" s="82"/>
      <c r="W211" s="82"/>
      <c r="X211" s="82"/>
      <c r="Y211" s="82"/>
      <c r="Z211" s="82"/>
      <c r="AA211" s="82"/>
      <c r="AB211" s="83"/>
      <c r="AC211" s="82"/>
      <c r="AD211" s="82"/>
      <c r="AE211" s="82"/>
      <c r="AF211" s="82"/>
      <c r="AG211" s="82"/>
      <c r="AH211" s="82"/>
      <c r="AI211" s="83"/>
      <c r="AJ211" s="74"/>
      <c r="AK211" s="74"/>
      <c r="AL211" s="74"/>
      <c r="AM211" s="74"/>
      <c r="AN211" s="74"/>
      <c r="AO211" s="74"/>
      <c r="AP211" s="59"/>
      <c r="AQ211" s="82"/>
      <c r="AR211" s="82"/>
      <c r="AS211" s="82"/>
      <c r="AT211" s="82"/>
      <c r="AU211" s="82"/>
      <c r="AV211" s="82"/>
      <c r="AW211" s="83"/>
      <c r="AX211" s="82"/>
      <c r="AY211" s="82"/>
      <c r="AZ211" s="82"/>
      <c r="BA211" s="82"/>
      <c r="BB211" s="82"/>
      <c r="BC211" s="82"/>
      <c r="BD211" s="83"/>
    </row>
    <row r="212" spans="1:56" ht="20" customHeight="1" x14ac:dyDescent="0.35">
      <c r="A212" t="s">
        <v>890</v>
      </c>
      <c r="B212" s="186" t="s">
        <v>891</v>
      </c>
      <c r="C212" s="186"/>
      <c r="D212" s="186"/>
      <c r="E212" s="186"/>
      <c r="F212" s="186"/>
      <c r="G212" s="186"/>
      <c r="H212" s="186"/>
      <c r="I212" s="186"/>
      <c r="J212" s="186"/>
      <c r="K212" s="186"/>
      <c r="L212" s="186"/>
      <c r="M212" s="186"/>
      <c r="N212" s="186"/>
      <c r="Q212" s="12"/>
      <c r="R212" s="82"/>
      <c r="S212" s="82"/>
      <c r="T212" s="82"/>
      <c r="U212" s="83"/>
      <c r="V212" s="82"/>
      <c r="W212" s="82"/>
      <c r="X212" s="82"/>
      <c r="Y212" s="82"/>
      <c r="Z212" s="82"/>
      <c r="AA212" s="82"/>
      <c r="AB212" s="83"/>
      <c r="AC212" s="82"/>
      <c r="AD212" s="82"/>
      <c r="AE212" s="82"/>
      <c r="AF212" s="82"/>
      <c r="AG212" s="82"/>
      <c r="AH212" s="82"/>
      <c r="AI212" s="83"/>
      <c r="AJ212" s="74"/>
      <c r="AK212" s="74"/>
      <c r="AL212" s="74"/>
      <c r="AM212" s="74"/>
      <c r="AN212" s="74"/>
      <c r="AO212" s="74"/>
      <c r="AP212" s="59"/>
      <c r="AQ212" s="82"/>
      <c r="AR212" s="82"/>
      <c r="AS212" s="82"/>
      <c r="AT212" s="82"/>
      <c r="AU212" s="82"/>
      <c r="AV212" s="82"/>
      <c r="AW212" s="83"/>
      <c r="AX212" s="82"/>
      <c r="AY212" s="82"/>
      <c r="AZ212" s="82"/>
      <c r="BA212" s="82"/>
      <c r="BB212" s="82"/>
      <c r="BC212" s="82"/>
      <c r="BD212" s="83"/>
    </row>
    <row r="213" spans="1:56" ht="20" customHeight="1" x14ac:dyDescent="0.35">
      <c r="A213" t="s">
        <v>893</v>
      </c>
      <c r="B213" s="174" t="s">
        <v>894</v>
      </c>
      <c r="C213" s="174"/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Q213" s="12"/>
      <c r="R213" s="82"/>
      <c r="S213" s="82"/>
      <c r="T213" s="82"/>
      <c r="U213" s="83"/>
      <c r="V213" s="82"/>
      <c r="W213" s="82"/>
      <c r="X213" s="82"/>
      <c r="Y213" s="82"/>
      <c r="Z213" s="82"/>
      <c r="AA213" s="82"/>
      <c r="AB213" s="83"/>
      <c r="AC213" s="82"/>
      <c r="AD213" s="82"/>
      <c r="AE213" s="82"/>
      <c r="AF213" s="82"/>
      <c r="AG213" s="82"/>
      <c r="AH213" s="82"/>
      <c r="AI213" s="83"/>
      <c r="AJ213" s="74"/>
      <c r="AK213" s="74"/>
      <c r="AL213" s="74"/>
      <c r="AM213" s="74"/>
      <c r="AN213" s="74"/>
      <c r="AO213" s="74"/>
      <c r="AP213" s="59"/>
      <c r="AQ213" s="82"/>
      <c r="AR213" s="82"/>
      <c r="AS213" s="82"/>
      <c r="AT213" s="82"/>
      <c r="AU213" s="82"/>
      <c r="AV213" s="82"/>
      <c r="AW213" s="83"/>
      <c r="AX213" s="82"/>
      <c r="AY213" s="82"/>
      <c r="AZ213" s="82"/>
      <c r="BA213" s="82"/>
      <c r="BB213" s="82"/>
      <c r="BC213" s="82"/>
      <c r="BD213" s="83"/>
    </row>
    <row r="214" spans="1:56" ht="20" customHeight="1" x14ac:dyDescent="0.35">
      <c r="A214" t="s">
        <v>895</v>
      </c>
      <c r="B214" s="169" t="s">
        <v>896</v>
      </c>
      <c r="C214" s="169"/>
      <c r="D214" s="169"/>
      <c r="E214" s="169"/>
      <c r="F214" s="169"/>
      <c r="G214" s="169"/>
      <c r="H214" s="169"/>
      <c r="I214" s="169"/>
      <c r="J214" s="169"/>
      <c r="K214" s="169"/>
      <c r="L214" s="169"/>
      <c r="M214" s="169"/>
      <c r="N214" s="169"/>
      <c r="Q214" s="12"/>
      <c r="R214" s="82"/>
      <c r="S214" s="82"/>
      <c r="T214" s="82"/>
      <c r="U214" s="83"/>
      <c r="V214" s="82"/>
      <c r="W214" s="82"/>
      <c r="X214" s="82"/>
      <c r="Y214" s="82"/>
      <c r="Z214" s="82"/>
      <c r="AA214" s="82"/>
      <c r="AB214" s="83"/>
      <c r="AC214" s="82"/>
      <c r="AD214" s="82"/>
      <c r="AE214" s="82"/>
      <c r="AF214" s="82"/>
      <c r="AG214" s="82"/>
      <c r="AH214" s="82"/>
      <c r="AI214" s="83"/>
      <c r="AJ214" s="74"/>
      <c r="AK214" s="74"/>
      <c r="AL214" s="74"/>
      <c r="AM214" s="74"/>
      <c r="AN214" s="74"/>
      <c r="AO214" s="74"/>
      <c r="AP214" s="59"/>
      <c r="AQ214" s="82"/>
      <c r="AR214" s="82"/>
      <c r="AS214" s="82"/>
      <c r="AT214" s="82"/>
      <c r="AU214" s="82"/>
      <c r="AV214" s="82"/>
      <c r="AW214" s="83"/>
      <c r="AX214" s="82"/>
      <c r="AY214" s="82"/>
      <c r="AZ214" s="82"/>
      <c r="BA214" s="82"/>
      <c r="BB214" s="82"/>
      <c r="BC214" s="82"/>
      <c r="BD214" s="83"/>
    </row>
    <row r="215" spans="1:56" ht="20" customHeight="1" x14ac:dyDescent="0.35">
      <c r="A215" t="s">
        <v>897</v>
      </c>
      <c r="B215" s="169" t="s">
        <v>898</v>
      </c>
      <c r="C215" s="169"/>
      <c r="D215" s="169"/>
      <c r="E215" s="169"/>
      <c r="F215" s="169"/>
      <c r="G215" s="169"/>
      <c r="H215" s="169"/>
      <c r="I215" s="169"/>
      <c r="J215" s="169"/>
      <c r="K215" s="169"/>
      <c r="L215" s="169"/>
      <c r="M215" s="169"/>
      <c r="N215" s="169"/>
      <c r="Q215" s="12"/>
      <c r="R215" s="82"/>
      <c r="S215" s="82"/>
      <c r="T215" s="82"/>
      <c r="U215" s="83"/>
      <c r="V215" s="82"/>
      <c r="W215" s="82"/>
      <c r="X215" s="82"/>
      <c r="Y215" s="82"/>
      <c r="Z215" s="82"/>
      <c r="AA215" s="82"/>
      <c r="AB215" s="83"/>
      <c r="AC215" s="82"/>
      <c r="AD215" s="82"/>
      <c r="AE215" s="82"/>
      <c r="AF215" s="82"/>
      <c r="AG215" s="82"/>
      <c r="AH215" s="82"/>
      <c r="AI215" s="83"/>
      <c r="AJ215" s="74"/>
      <c r="AK215" s="74"/>
      <c r="AL215" s="74"/>
      <c r="AM215" s="74"/>
      <c r="AN215" s="74"/>
      <c r="AO215" s="74"/>
      <c r="AP215" s="59"/>
      <c r="AQ215" s="82"/>
      <c r="AR215" s="82"/>
      <c r="AS215" s="82"/>
      <c r="AT215" s="82"/>
      <c r="AU215" s="82"/>
      <c r="AV215" s="82"/>
      <c r="AW215" s="83"/>
      <c r="AX215" s="82"/>
      <c r="AY215" s="82"/>
      <c r="AZ215" s="82"/>
      <c r="BA215" s="82"/>
      <c r="BB215" s="82"/>
      <c r="BC215" s="82"/>
      <c r="BD215" s="83"/>
    </row>
    <row r="216" spans="1:56" ht="20" customHeight="1" x14ac:dyDescent="0.35">
      <c r="A216" t="s">
        <v>910</v>
      </c>
      <c r="B216" s="169" t="s">
        <v>926</v>
      </c>
      <c r="C216" s="169"/>
      <c r="D216" s="169"/>
      <c r="E216" s="169"/>
      <c r="F216" s="169"/>
      <c r="G216" s="169"/>
      <c r="H216" s="169"/>
      <c r="I216" s="169"/>
      <c r="J216" s="169"/>
      <c r="K216" s="169"/>
      <c r="L216" s="169"/>
      <c r="M216" s="169"/>
      <c r="N216" s="169"/>
      <c r="O216" s="1"/>
      <c r="P216" s="12"/>
      <c r="Q216" s="12"/>
      <c r="R216" s="82"/>
      <c r="S216" s="82"/>
      <c r="T216" s="82"/>
      <c r="U216" s="83"/>
      <c r="V216" s="82"/>
      <c r="W216" s="82"/>
      <c r="X216" s="82"/>
      <c r="Y216" s="82"/>
      <c r="Z216" s="82"/>
      <c r="AA216" s="82"/>
      <c r="AB216" s="83"/>
      <c r="AC216" s="82"/>
      <c r="AD216" s="82"/>
      <c r="AE216" s="82"/>
      <c r="AF216" s="82"/>
      <c r="AG216" s="82"/>
      <c r="AH216" s="82"/>
      <c r="AI216" s="83"/>
      <c r="AJ216" s="74"/>
      <c r="AK216" s="74"/>
      <c r="AL216" s="74"/>
      <c r="AM216" s="74"/>
      <c r="AN216" s="74"/>
      <c r="AO216" s="74"/>
      <c r="AP216" s="59"/>
      <c r="AQ216" s="82"/>
      <c r="AR216" s="82"/>
      <c r="AS216" s="82"/>
      <c r="AT216" s="82"/>
      <c r="AU216" s="82"/>
      <c r="AV216" s="82"/>
      <c r="AW216" s="83"/>
      <c r="AX216" s="82"/>
      <c r="AY216" s="82"/>
      <c r="AZ216" s="82"/>
      <c r="BA216" s="82"/>
      <c r="BB216" s="82"/>
      <c r="BC216" s="82"/>
      <c r="BD216" s="83"/>
    </row>
    <row r="217" spans="1:56" ht="20" customHeight="1" x14ac:dyDescent="0.35">
      <c r="A217" t="s">
        <v>921</v>
      </c>
      <c r="B217" s="168" t="s">
        <v>922</v>
      </c>
      <c r="C217" s="169"/>
      <c r="D217" s="169"/>
      <c r="E217" s="169"/>
      <c r="F217" s="169"/>
      <c r="G217" s="169"/>
      <c r="H217" s="169"/>
      <c r="I217" s="169"/>
      <c r="J217" s="169"/>
      <c r="K217" s="169"/>
      <c r="L217" s="169"/>
      <c r="M217" s="169"/>
      <c r="N217" s="169"/>
      <c r="Q217" s="12"/>
      <c r="R217" s="82"/>
      <c r="S217" s="82"/>
      <c r="T217" s="82"/>
      <c r="U217" s="83"/>
      <c r="V217" s="82"/>
      <c r="W217" s="82"/>
      <c r="X217" s="82"/>
      <c r="Y217" s="82"/>
      <c r="Z217" s="82"/>
      <c r="AA217" s="82"/>
      <c r="AB217" s="83"/>
      <c r="AC217" s="82"/>
      <c r="AD217" s="82"/>
      <c r="AE217" s="82"/>
      <c r="AF217" s="82"/>
      <c r="AG217" s="82"/>
      <c r="AH217" s="82"/>
      <c r="AI217" s="83"/>
      <c r="AJ217" s="74"/>
      <c r="AK217" s="74"/>
      <c r="AL217" s="74"/>
      <c r="AM217" s="74"/>
      <c r="AN217" s="74"/>
      <c r="AO217" s="74"/>
      <c r="AP217" s="59"/>
      <c r="AQ217" s="82"/>
      <c r="AR217" s="82"/>
      <c r="AS217" s="82"/>
      <c r="AT217" s="82"/>
      <c r="AU217" s="82"/>
      <c r="AV217" s="82"/>
      <c r="AW217" s="83"/>
      <c r="AX217" s="82"/>
      <c r="AY217" s="82"/>
      <c r="AZ217" s="82"/>
      <c r="BA217" s="82"/>
      <c r="BB217" s="82"/>
      <c r="BC217" s="82"/>
      <c r="BD217" s="83"/>
    </row>
    <row r="218" spans="1:56" ht="20" customHeight="1" x14ac:dyDescent="0.35">
      <c r="A218" t="s">
        <v>982</v>
      </c>
      <c r="B218" s="174" t="s">
        <v>983</v>
      </c>
      <c r="C218" s="174"/>
      <c r="D218" s="174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Q218" s="12"/>
      <c r="R218" s="82"/>
      <c r="S218" s="82"/>
      <c r="T218" s="82"/>
      <c r="U218" s="83"/>
      <c r="V218" s="82"/>
      <c r="W218" s="82"/>
      <c r="X218" s="82"/>
      <c r="Y218" s="82"/>
      <c r="Z218" s="82"/>
      <c r="AA218" s="82"/>
      <c r="AB218" s="83"/>
      <c r="AC218" s="82"/>
      <c r="AD218" s="82"/>
      <c r="AE218" s="82"/>
      <c r="AF218" s="82"/>
      <c r="AG218" s="82"/>
      <c r="AH218" s="82"/>
      <c r="AI218" s="83"/>
      <c r="AJ218" s="74"/>
      <c r="AK218" s="74"/>
      <c r="AL218" s="74"/>
      <c r="AM218" s="74"/>
      <c r="AN218" s="74"/>
      <c r="AO218" s="74"/>
      <c r="AP218" s="59"/>
      <c r="AQ218" s="82"/>
      <c r="AR218" s="82"/>
      <c r="AS218" s="82"/>
      <c r="AT218" s="82"/>
      <c r="AU218" s="82"/>
      <c r="AV218" s="82"/>
      <c r="AW218" s="83"/>
      <c r="AX218" s="82"/>
      <c r="AY218" s="82"/>
      <c r="AZ218" s="82"/>
      <c r="BA218" s="82"/>
      <c r="BB218" s="82"/>
      <c r="BC218" s="82"/>
      <c r="BD218" s="83"/>
    </row>
    <row r="219" spans="1:56" ht="20.149999999999999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2"/>
      <c r="Q219" s="12"/>
      <c r="R219" s="82"/>
      <c r="S219" s="82"/>
      <c r="T219" s="82"/>
      <c r="U219" s="83"/>
      <c r="V219" s="82"/>
      <c r="W219" s="82"/>
      <c r="X219" s="82"/>
      <c r="Y219" s="82"/>
      <c r="Z219" s="82"/>
      <c r="AA219" s="82"/>
      <c r="AB219" s="83"/>
      <c r="AC219" s="82"/>
      <c r="AD219" s="82"/>
      <c r="AE219" s="82"/>
      <c r="AF219" s="82"/>
      <c r="AG219" s="82"/>
      <c r="AH219" s="82"/>
      <c r="AI219" s="83"/>
      <c r="AJ219" s="74"/>
      <c r="AK219" s="74"/>
      <c r="AL219" s="74"/>
      <c r="AM219" s="74"/>
      <c r="AN219" s="74"/>
      <c r="AO219" s="74"/>
      <c r="AP219" s="59"/>
      <c r="AQ219" s="82"/>
      <c r="AR219" s="82"/>
      <c r="AS219" s="82"/>
      <c r="AT219" s="82"/>
      <c r="AU219" s="82"/>
      <c r="AV219" s="82"/>
      <c r="AW219" s="83"/>
      <c r="AX219" s="82"/>
      <c r="AY219" s="82"/>
      <c r="AZ219" s="82"/>
      <c r="BA219" s="82"/>
      <c r="BB219" s="82"/>
      <c r="BC219" s="82"/>
      <c r="BD219" s="83"/>
    </row>
    <row r="220" spans="1:56" ht="20.149999999999999" customHeight="1" x14ac:dyDescent="0.35">
      <c r="A220" s="116" t="s">
        <v>14</v>
      </c>
      <c r="B220" s="185" t="s">
        <v>13</v>
      </c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16" t="s">
        <v>15</v>
      </c>
      <c r="P220" s="117" t="s">
        <v>16</v>
      </c>
      <c r="Q220" s="12" t="s">
        <v>347</v>
      </c>
      <c r="R220" s="82"/>
      <c r="S220" s="82">
        <v>68.22</v>
      </c>
      <c r="T220" s="82"/>
      <c r="U220" s="83">
        <f t="shared" si="12"/>
        <v>68.22</v>
      </c>
      <c r="V220" s="82">
        <v>143.93</v>
      </c>
      <c r="W220" s="82"/>
      <c r="X220" s="82">
        <v>81.96</v>
      </c>
      <c r="Y220" s="82"/>
      <c r="Z220" s="82">
        <v>71.03</v>
      </c>
      <c r="AA220" s="82"/>
      <c r="AB220" s="83">
        <f t="shared" si="13"/>
        <v>296.91999999999996</v>
      </c>
      <c r="AC220" s="82">
        <v>109.35</v>
      </c>
      <c r="AD220" s="82">
        <v>118.22</v>
      </c>
      <c r="AE220" s="82"/>
      <c r="AF220" s="82">
        <v>76.64</v>
      </c>
      <c r="AG220" s="82"/>
      <c r="AH220" s="82">
        <v>157.94</v>
      </c>
      <c r="AI220" s="83">
        <f t="shared" si="14"/>
        <v>462.15</v>
      </c>
      <c r="AJ220" s="74">
        <v>127.57</v>
      </c>
      <c r="AK220" s="74"/>
      <c r="AL220" s="74"/>
      <c r="AM220" s="74">
        <v>88.32</v>
      </c>
      <c r="AN220" s="74"/>
      <c r="AO220" s="74">
        <v>82.71</v>
      </c>
      <c r="AP220" s="59">
        <f t="shared" si="15"/>
        <v>298.59999999999997</v>
      </c>
      <c r="AQ220" s="82">
        <v>149.25</v>
      </c>
      <c r="AR220" s="82">
        <v>33.64</v>
      </c>
      <c r="AS220" s="82"/>
      <c r="AT220" s="82"/>
      <c r="AU220" s="82">
        <v>93.46</v>
      </c>
      <c r="AV220" s="82"/>
      <c r="AW220" s="83">
        <f t="shared" si="16"/>
        <v>276.34999999999997</v>
      </c>
      <c r="AX220" s="82">
        <v>169.16</v>
      </c>
      <c r="AY220" s="82"/>
      <c r="AZ220" s="82"/>
      <c r="BA220" s="82"/>
      <c r="BB220" s="82"/>
      <c r="BC220" s="82"/>
      <c r="BD220" s="83">
        <f t="shared" si="17"/>
        <v>169.16</v>
      </c>
    </row>
    <row r="221" spans="1:56" ht="20" customHeight="1" x14ac:dyDescent="0.35">
      <c r="A221" t="s">
        <v>138</v>
      </c>
      <c r="B221" s="170" t="s">
        <v>472</v>
      </c>
      <c r="C221" s="170"/>
      <c r="D221" s="170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"/>
      <c r="P221" s="12" t="s">
        <v>59</v>
      </c>
      <c r="Q221" s="12" t="s">
        <v>340</v>
      </c>
      <c r="R221" s="82"/>
      <c r="S221" s="82"/>
      <c r="T221" s="82"/>
      <c r="U221" s="83">
        <f t="shared" si="12"/>
        <v>0</v>
      </c>
      <c r="V221" s="82">
        <v>107.48</v>
      </c>
      <c r="W221" s="82"/>
      <c r="X221" s="82"/>
      <c r="Y221" s="82"/>
      <c r="Z221" s="82">
        <v>95.14</v>
      </c>
      <c r="AA221" s="82"/>
      <c r="AB221" s="83">
        <f t="shared" si="13"/>
        <v>202.62</v>
      </c>
      <c r="AC221" s="82">
        <v>85.79</v>
      </c>
      <c r="AD221" s="82"/>
      <c r="AE221" s="82"/>
      <c r="AF221" s="82"/>
      <c r="AG221" s="82">
        <v>120.37</v>
      </c>
      <c r="AH221" s="82"/>
      <c r="AI221" s="83">
        <f t="shared" si="14"/>
        <v>206.16000000000003</v>
      </c>
      <c r="AJ221" s="74"/>
      <c r="AK221" s="74">
        <v>167.85</v>
      </c>
      <c r="AL221" s="74"/>
      <c r="AM221" s="74"/>
      <c r="AN221" s="74"/>
      <c r="AO221" s="74"/>
      <c r="AP221" s="59">
        <f t="shared" si="15"/>
        <v>167.85</v>
      </c>
      <c r="AQ221" s="82">
        <v>123.18</v>
      </c>
      <c r="AR221" s="82"/>
      <c r="AS221" s="82"/>
      <c r="AT221" s="82"/>
      <c r="AU221" s="82">
        <v>62.9</v>
      </c>
      <c r="AV221" s="82"/>
      <c r="AW221" s="83">
        <f t="shared" si="16"/>
        <v>186.08</v>
      </c>
      <c r="AX221" s="82"/>
      <c r="AY221" s="82">
        <v>139.07</v>
      </c>
      <c r="AZ221" s="82"/>
      <c r="BA221" s="82"/>
      <c r="BB221" s="82"/>
      <c r="BC221" s="82"/>
      <c r="BD221" s="83">
        <f t="shared" si="17"/>
        <v>139.07</v>
      </c>
    </row>
    <row r="222" spans="1:56" ht="20" customHeight="1" x14ac:dyDescent="0.35">
      <c r="A222" t="s">
        <v>139</v>
      </c>
      <c r="B222" s="174" t="s">
        <v>824</v>
      </c>
      <c r="C222" s="174"/>
      <c r="D222" s="174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93" t="s">
        <v>140</v>
      </c>
      <c r="P222" s="12" t="s">
        <v>141</v>
      </c>
      <c r="Q222" s="12" t="s">
        <v>340</v>
      </c>
      <c r="R222" s="82"/>
      <c r="S222" s="82"/>
      <c r="T222" s="82"/>
      <c r="U222" s="83">
        <f t="shared" si="12"/>
        <v>0</v>
      </c>
      <c r="V222" s="82"/>
      <c r="W222" s="82"/>
      <c r="X222" s="82"/>
      <c r="Y222" s="82"/>
      <c r="Z222" s="82"/>
      <c r="AA222" s="82"/>
      <c r="AB222" s="83">
        <f t="shared" si="13"/>
        <v>0</v>
      </c>
      <c r="AC222" s="82"/>
      <c r="AD222" s="82">
        <v>193.46</v>
      </c>
      <c r="AE222" s="82"/>
      <c r="AF222" s="82"/>
      <c r="AG222" s="82"/>
      <c r="AH222" s="82"/>
      <c r="AI222" s="83">
        <f t="shared" si="14"/>
        <v>193.46</v>
      </c>
      <c r="AJ222" s="74"/>
      <c r="AK222" s="74"/>
      <c r="AL222" s="74"/>
      <c r="AM222" s="74"/>
      <c r="AN222" s="74"/>
      <c r="AO222" s="74"/>
      <c r="AP222" s="59">
        <f t="shared" si="15"/>
        <v>0</v>
      </c>
      <c r="AQ222" s="82">
        <v>164.49</v>
      </c>
      <c r="AR222" s="82"/>
      <c r="AS222" s="82"/>
      <c r="AT222" s="82"/>
      <c r="AU222" s="82"/>
      <c r="AV222" s="82"/>
      <c r="AW222" s="83">
        <f t="shared" si="16"/>
        <v>164.49</v>
      </c>
      <c r="AX222" s="82"/>
      <c r="AY222" s="82"/>
      <c r="AZ222" s="82"/>
      <c r="BA222" s="82"/>
      <c r="BB222" s="82"/>
      <c r="BC222" s="82"/>
      <c r="BD222" s="83">
        <f t="shared" si="17"/>
        <v>0</v>
      </c>
    </row>
    <row r="223" spans="1:56" ht="20" customHeight="1" x14ac:dyDescent="0.35">
      <c r="A223" t="s">
        <v>142</v>
      </c>
      <c r="B223" s="170" t="s">
        <v>754</v>
      </c>
      <c r="C223" s="170"/>
      <c r="D223" s="170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"/>
      <c r="P223" s="12" t="s">
        <v>67</v>
      </c>
      <c r="Q223" s="12" t="s">
        <v>340</v>
      </c>
      <c r="R223" s="82">
        <v>135.51</v>
      </c>
      <c r="S223" s="82"/>
      <c r="T223" s="82">
        <v>112.15</v>
      </c>
      <c r="U223" s="83">
        <f t="shared" si="12"/>
        <v>247.66</v>
      </c>
      <c r="V223" s="82"/>
      <c r="W223" s="82"/>
      <c r="X223" s="82"/>
      <c r="Y223" s="82">
        <v>230.84</v>
      </c>
      <c r="Z223" s="82"/>
      <c r="AA223" s="82">
        <v>74.77</v>
      </c>
      <c r="AB223" s="83">
        <f t="shared" si="13"/>
        <v>305.61</v>
      </c>
      <c r="AC223" s="82">
        <v>90.19</v>
      </c>
      <c r="AD223" s="82"/>
      <c r="AE223" s="82">
        <v>177.57</v>
      </c>
      <c r="AF223" s="82"/>
      <c r="AG223" s="82"/>
      <c r="AH223" s="82">
        <v>107.94</v>
      </c>
      <c r="AI223" s="83">
        <f t="shared" si="14"/>
        <v>375.7</v>
      </c>
      <c r="AJ223" s="74"/>
      <c r="AK223" s="74"/>
      <c r="AL223" s="74"/>
      <c r="AM223" s="74"/>
      <c r="AN223" s="74">
        <v>223.36</v>
      </c>
      <c r="AO223" s="74"/>
      <c r="AP223" s="59">
        <f t="shared" si="15"/>
        <v>223.36</v>
      </c>
      <c r="AQ223" s="82"/>
      <c r="AR223" s="82">
        <v>132.24</v>
      </c>
      <c r="AS223" s="82"/>
      <c r="AT223" s="82"/>
      <c r="AU223" s="82"/>
      <c r="AV223" s="82">
        <v>46.73</v>
      </c>
      <c r="AW223" s="83">
        <f t="shared" si="16"/>
        <v>178.97</v>
      </c>
      <c r="AX223" s="82"/>
      <c r="AY223" s="82">
        <v>123.36</v>
      </c>
      <c r="AZ223" s="82"/>
      <c r="BA223" s="82"/>
      <c r="BB223" s="82"/>
      <c r="BC223" s="82"/>
      <c r="BD223" s="83">
        <f t="shared" si="17"/>
        <v>123.36</v>
      </c>
    </row>
    <row r="224" spans="1:56" ht="20" customHeight="1" x14ac:dyDescent="0.35">
      <c r="A224" t="s">
        <v>143</v>
      </c>
      <c r="B224" s="170" t="s">
        <v>872</v>
      </c>
      <c r="C224" s="170"/>
      <c r="D224" s="170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"/>
      <c r="P224" s="12" t="s">
        <v>19</v>
      </c>
      <c r="Q224" s="12" t="s">
        <v>340</v>
      </c>
      <c r="R224" s="82"/>
      <c r="S224" s="82"/>
      <c r="T224" s="82">
        <v>209.35</v>
      </c>
      <c r="U224" s="83">
        <f t="shared" si="12"/>
        <v>209.35</v>
      </c>
      <c r="V224" s="82"/>
      <c r="W224" s="82"/>
      <c r="X224" s="82"/>
      <c r="Y224" s="82"/>
      <c r="Z224" s="82"/>
      <c r="AA224" s="82">
        <v>188.79</v>
      </c>
      <c r="AB224" s="83">
        <f t="shared" si="13"/>
        <v>188.79</v>
      </c>
      <c r="AC224" s="82"/>
      <c r="AD224" s="82"/>
      <c r="AE224" s="82"/>
      <c r="AF224" s="82"/>
      <c r="AG224" s="82"/>
      <c r="AH224" s="82">
        <v>311.68</v>
      </c>
      <c r="AI224" s="83">
        <f t="shared" si="14"/>
        <v>311.68</v>
      </c>
      <c r="AJ224" s="74"/>
      <c r="AK224" s="74"/>
      <c r="AL224" s="74"/>
      <c r="AM224" s="74"/>
      <c r="AN224" s="74"/>
      <c r="AO224" s="74">
        <v>263.55</v>
      </c>
      <c r="AP224" s="59">
        <f t="shared" si="15"/>
        <v>263.55</v>
      </c>
      <c r="AQ224" s="82"/>
      <c r="AR224" s="82"/>
      <c r="AS224" s="82"/>
      <c r="AT224" s="82"/>
      <c r="AU224" s="82"/>
      <c r="AV224" s="82">
        <v>327.10000000000002</v>
      </c>
      <c r="AW224" s="83">
        <f t="shared" si="16"/>
        <v>327.10000000000002</v>
      </c>
      <c r="AX224" s="82"/>
      <c r="AY224" s="82"/>
      <c r="AZ224" s="82"/>
      <c r="BA224" s="82"/>
      <c r="BB224" s="82"/>
      <c r="BC224" s="82"/>
      <c r="BD224" s="83">
        <f t="shared" si="17"/>
        <v>0</v>
      </c>
    </row>
    <row r="225" spans="1:56" ht="20" customHeight="1" x14ac:dyDescent="0.35">
      <c r="A225" t="s">
        <v>144</v>
      </c>
      <c r="B225" s="174" t="s">
        <v>873</v>
      </c>
      <c r="C225" s="174"/>
      <c r="D225" s="174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93" t="s">
        <v>145</v>
      </c>
      <c r="P225" s="12" t="s">
        <v>10</v>
      </c>
      <c r="Q225" s="12" t="s">
        <v>345</v>
      </c>
      <c r="R225" s="82"/>
      <c r="S225" s="82"/>
      <c r="T225" s="82"/>
      <c r="U225" s="83">
        <f t="shared" si="12"/>
        <v>0</v>
      </c>
      <c r="V225" s="82"/>
      <c r="W225" s="82"/>
      <c r="X225" s="82"/>
      <c r="Y225" s="82"/>
      <c r="Z225" s="82"/>
      <c r="AA225" s="82"/>
      <c r="AB225" s="83">
        <f t="shared" si="13"/>
        <v>0</v>
      </c>
      <c r="AC225" s="82"/>
      <c r="AD225" s="82"/>
      <c r="AE225" s="82"/>
      <c r="AF225" s="82"/>
      <c r="AG225" s="82"/>
      <c r="AH225" s="82"/>
      <c r="AI225" s="83">
        <f t="shared" si="14"/>
        <v>0</v>
      </c>
      <c r="AJ225" s="74"/>
      <c r="AK225" s="74"/>
      <c r="AL225" s="74"/>
      <c r="AM225" s="74"/>
      <c r="AN225" s="74"/>
      <c r="AO225" s="74"/>
      <c r="AP225" s="59">
        <f t="shared" si="15"/>
        <v>0</v>
      </c>
      <c r="AQ225" s="82"/>
      <c r="AR225" s="82"/>
      <c r="AS225" s="82"/>
      <c r="AT225" s="82"/>
      <c r="AU225" s="82"/>
      <c r="AV225" s="82"/>
      <c r="AW225" s="83">
        <f t="shared" si="16"/>
        <v>0</v>
      </c>
      <c r="AX225" s="82"/>
      <c r="AY225" s="82"/>
      <c r="AZ225" s="82"/>
      <c r="BA225" s="82"/>
      <c r="BB225" s="82"/>
      <c r="BC225" s="82"/>
      <c r="BD225" s="83">
        <f t="shared" si="17"/>
        <v>0</v>
      </c>
    </row>
    <row r="226" spans="1:56" ht="20" customHeight="1" x14ac:dyDescent="0.35">
      <c r="A226" t="s">
        <v>146</v>
      </c>
      <c r="B226" s="170" t="s">
        <v>147</v>
      </c>
      <c r="C226" s="170"/>
      <c r="D226" s="170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"/>
      <c r="P226" s="12" t="s">
        <v>11</v>
      </c>
      <c r="Q226" s="12" t="s">
        <v>344</v>
      </c>
      <c r="R226" s="82"/>
      <c r="S226" s="82"/>
      <c r="T226" s="82">
        <v>237.38</v>
      </c>
      <c r="U226" s="83">
        <f t="shared" si="12"/>
        <v>237.38</v>
      </c>
      <c r="V226" s="82"/>
      <c r="W226" s="82"/>
      <c r="X226" s="82"/>
      <c r="Y226" s="82"/>
      <c r="Z226" s="82"/>
      <c r="AA226" s="82">
        <v>210.28</v>
      </c>
      <c r="AB226" s="83">
        <f t="shared" si="13"/>
        <v>210.28</v>
      </c>
      <c r="AC226" s="82"/>
      <c r="AD226" s="82"/>
      <c r="AE226" s="82"/>
      <c r="AF226" s="82"/>
      <c r="AG226" s="82"/>
      <c r="AH226" s="82">
        <v>237.38</v>
      </c>
      <c r="AI226" s="83">
        <f t="shared" si="14"/>
        <v>237.38</v>
      </c>
      <c r="AJ226" s="74"/>
      <c r="AK226" s="74"/>
      <c r="AL226" s="74"/>
      <c r="AM226" s="74"/>
      <c r="AN226" s="74"/>
      <c r="AO226" s="74"/>
      <c r="AP226" s="59">
        <f t="shared" si="15"/>
        <v>0</v>
      </c>
      <c r="AQ226" s="82"/>
      <c r="AR226" s="82"/>
      <c r="AS226" s="82"/>
      <c r="AT226" s="82"/>
      <c r="AU226" s="82"/>
      <c r="AV226" s="82">
        <v>244.39</v>
      </c>
      <c r="AW226" s="83">
        <f t="shared" si="16"/>
        <v>244.39</v>
      </c>
      <c r="AX226" s="82"/>
      <c r="AY226" s="82"/>
      <c r="AZ226" s="82"/>
      <c r="BA226" s="82"/>
      <c r="BB226" s="82"/>
      <c r="BC226" s="82"/>
      <c r="BD226" s="83">
        <f t="shared" si="17"/>
        <v>0</v>
      </c>
    </row>
    <row r="227" spans="1:56" ht="20" customHeight="1" x14ac:dyDescent="0.35">
      <c r="A227" t="s">
        <v>148</v>
      </c>
      <c r="B227" s="170" t="s">
        <v>582</v>
      </c>
      <c r="C227" s="170"/>
      <c r="D227" s="170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"/>
      <c r="P227" s="1"/>
      <c r="Q227" s="12" t="s">
        <v>348</v>
      </c>
      <c r="R227" s="82">
        <v>153.63999999999999</v>
      </c>
      <c r="S227" s="82">
        <v>279.16000000000003</v>
      </c>
      <c r="T227" s="82">
        <v>297.38</v>
      </c>
      <c r="U227" s="83">
        <f t="shared" si="12"/>
        <v>730.18000000000006</v>
      </c>
      <c r="V227" s="82"/>
      <c r="W227" s="82">
        <v>97.48</v>
      </c>
      <c r="X227" s="82">
        <f>180.37+103.08</f>
        <v>283.45</v>
      </c>
      <c r="Y227" s="82">
        <v>197.57</v>
      </c>
      <c r="Z227" s="82">
        <v>199.81</v>
      </c>
      <c r="AA227" s="82">
        <v>319.16000000000003</v>
      </c>
      <c r="AB227" s="83">
        <f t="shared" si="13"/>
        <v>1097.47</v>
      </c>
      <c r="AC227" s="82"/>
      <c r="AD227" s="82">
        <v>106.45</v>
      </c>
      <c r="AE227" s="82">
        <v>192.43</v>
      </c>
      <c r="AF227" s="82">
        <v>236.82</v>
      </c>
      <c r="AG227" s="82">
        <f>106.45+312.71</f>
        <v>419.15999999999997</v>
      </c>
      <c r="AH227" s="82">
        <v>239.07</v>
      </c>
      <c r="AI227" s="83">
        <f t="shared" si="14"/>
        <v>1193.93</v>
      </c>
      <c r="AJ227" s="74"/>
      <c r="AK227" s="74">
        <v>101.21</v>
      </c>
      <c r="AL227" s="74">
        <v>216.73</v>
      </c>
      <c r="AM227" s="74">
        <v>300.56</v>
      </c>
      <c r="AN227" s="74">
        <v>140.93</v>
      </c>
      <c r="AO227" s="74">
        <f>101.21+299.72</f>
        <v>400.93</v>
      </c>
      <c r="AP227" s="59">
        <f t="shared" si="15"/>
        <v>1160.3600000000001</v>
      </c>
      <c r="AQ227" s="82"/>
      <c r="AR227" s="82">
        <v>101.21</v>
      </c>
      <c r="AS227" s="82">
        <v>249.35</v>
      </c>
      <c r="AT227" s="82">
        <v>189.91</v>
      </c>
      <c r="AU227" s="82">
        <v>154.21</v>
      </c>
      <c r="AV227" s="82">
        <f>178.83+101.21</f>
        <v>280.04000000000002</v>
      </c>
      <c r="AW227" s="83">
        <f t="shared" si="16"/>
        <v>974.72</v>
      </c>
      <c r="AX227" s="82"/>
      <c r="AY227" s="82">
        <v>102.52</v>
      </c>
      <c r="AZ227" s="82"/>
      <c r="BA227" s="82"/>
      <c r="BB227" s="82"/>
      <c r="BC227" s="82"/>
      <c r="BD227" s="83">
        <f t="shared" si="17"/>
        <v>102.52</v>
      </c>
    </row>
    <row r="228" spans="1:56" ht="20" customHeight="1" x14ac:dyDescent="0.35">
      <c r="A228" t="s">
        <v>149</v>
      </c>
      <c r="B228" s="170" t="s">
        <v>874</v>
      </c>
      <c r="C228" s="170"/>
      <c r="D228" s="170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"/>
      <c r="P228" s="12" t="s">
        <v>67</v>
      </c>
      <c r="Q228" s="12" t="s">
        <v>349</v>
      </c>
      <c r="R228" s="82"/>
      <c r="S228" s="82"/>
      <c r="T228" s="82"/>
      <c r="U228" s="83">
        <f t="shared" si="12"/>
        <v>0</v>
      </c>
      <c r="V228" s="82"/>
      <c r="W228" s="82">
        <v>117</v>
      </c>
      <c r="X228" s="82"/>
      <c r="Y228" s="82"/>
      <c r="Z228" s="82"/>
      <c r="AA228" s="82"/>
      <c r="AB228" s="83">
        <f t="shared" si="13"/>
        <v>117</v>
      </c>
      <c r="AC228" s="82"/>
      <c r="AD228" s="82"/>
      <c r="AE228" s="82"/>
      <c r="AF228" s="82"/>
      <c r="AG228" s="82"/>
      <c r="AH228" s="82"/>
      <c r="AI228" s="83">
        <f t="shared" si="14"/>
        <v>0</v>
      </c>
      <c r="AJ228" s="74"/>
      <c r="AK228" s="74"/>
      <c r="AL228" s="74"/>
      <c r="AM228" s="74"/>
      <c r="AN228" s="74"/>
      <c r="AO228" s="74"/>
      <c r="AP228" s="59">
        <f t="shared" si="15"/>
        <v>0</v>
      </c>
      <c r="AQ228" s="82"/>
      <c r="AR228" s="82"/>
      <c r="AS228" s="82">
        <v>62.5</v>
      </c>
      <c r="AT228" s="82"/>
      <c r="AU228" s="82"/>
      <c r="AV228" s="82"/>
      <c r="AW228" s="83">
        <f t="shared" si="16"/>
        <v>62.5</v>
      </c>
      <c r="AX228" s="82"/>
      <c r="AY228" s="82"/>
      <c r="AZ228" s="82"/>
      <c r="BA228" s="82"/>
      <c r="BB228" s="82"/>
      <c r="BC228" s="82"/>
      <c r="BD228" s="83">
        <f t="shared" si="17"/>
        <v>0</v>
      </c>
    </row>
    <row r="229" spans="1:56" ht="20" customHeight="1" x14ac:dyDescent="0.35">
      <c r="A229" t="s">
        <v>150</v>
      </c>
      <c r="B229" s="170" t="s">
        <v>899</v>
      </c>
      <c r="C229" s="170"/>
      <c r="D229" s="170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" t="s">
        <v>151</v>
      </c>
      <c r="P229" s="12" t="s">
        <v>19</v>
      </c>
      <c r="Q229" s="12" t="s">
        <v>348</v>
      </c>
      <c r="R229" s="82"/>
      <c r="S229" s="82"/>
      <c r="T229" s="82"/>
      <c r="U229" s="83">
        <f t="shared" si="12"/>
        <v>0</v>
      </c>
      <c r="V229" s="82"/>
      <c r="W229" s="82"/>
      <c r="X229" s="82"/>
      <c r="Y229" s="82"/>
      <c r="Z229" s="82"/>
      <c r="AA229" s="82"/>
      <c r="AB229" s="83">
        <f t="shared" si="13"/>
        <v>0</v>
      </c>
      <c r="AC229" s="82"/>
      <c r="AD229" s="82"/>
      <c r="AE229" s="82"/>
      <c r="AF229" s="82"/>
      <c r="AG229" s="82"/>
      <c r="AH229" s="82"/>
      <c r="AI229" s="83">
        <f t="shared" si="14"/>
        <v>0</v>
      </c>
      <c r="AJ229" s="74"/>
      <c r="AK229" s="74"/>
      <c r="AL229" s="74"/>
      <c r="AM229" s="74"/>
      <c r="AN229" s="74"/>
      <c r="AO229" s="74"/>
      <c r="AP229" s="59">
        <f t="shared" si="15"/>
        <v>0</v>
      </c>
      <c r="AQ229" s="82"/>
      <c r="AR229" s="82"/>
      <c r="AS229" s="82"/>
      <c r="AT229" s="82"/>
      <c r="AU229" s="82"/>
      <c r="AV229" s="82"/>
      <c r="AW229" s="83">
        <f t="shared" si="16"/>
        <v>0</v>
      </c>
      <c r="AX229" s="82"/>
      <c r="AY229" s="82"/>
      <c r="AZ229" s="82"/>
      <c r="BA229" s="82"/>
      <c r="BB229" s="82"/>
      <c r="BC229" s="82"/>
      <c r="BD229" s="83">
        <f t="shared" si="17"/>
        <v>0</v>
      </c>
    </row>
    <row r="230" spans="1:56" ht="20" customHeight="1" x14ac:dyDescent="0.35">
      <c r="A230" t="s">
        <v>152</v>
      </c>
      <c r="B230" s="170" t="s">
        <v>972</v>
      </c>
      <c r="C230" s="170"/>
      <c r="D230" s="170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" t="s">
        <v>151</v>
      </c>
      <c r="P230" s="12" t="s">
        <v>141</v>
      </c>
      <c r="Q230" s="12" t="s">
        <v>349</v>
      </c>
      <c r="R230" s="82"/>
      <c r="S230" s="82">
        <v>48.6</v>
      </c>
      <c r="T230" s="82"/>
      <c r="U230" s="83">
        <f t="shared" si="12"/>
        <v>48.6</v>
      </c>
      <c r="V230" s="82"/>
      <c r="W230" s="82"/>
      <c r="X230" s="82"/>
      <c r="Y230" s="82"/>
      <c r="Z230" s="82"/>
      <c r="AA230" s="82"/>
      <c r="AB230" s="83">
        <f t="shared" si="13"/>
        <v>0</v>
      </c>
      <c r="AC230" s="82"/>
      <c r="AD230" s="82"/>
      <c r="AE230" s="82"/>
      <c r="AF230" s="82"/>
      <c r="AG230" s="82"/>
      <c r="AH230" s="82"/>
      <c r="AI230" s="83">
        <f t="shared" si="14"/>
        <v>0</v>
      </c>
      <c r="AJ230" s="74"/>
      <c r="AK230" s="74"/>
      <c r="AL230" s="74"/>
      <c r="AM230" s="74"/>
      <c r="AN230" s="74"/>
      <c r="AO230" s="74"/>
      <c r="AP230" s="59">
        <f t="shared" si="15"/>
        <v>0</v>
      </c>
      <c r="AQ230" s="82"/>
      <c r="AR230" s="82"/>
      <c r="AS230" s="82"/>
      <c r="AT230" s="82"/>
      <c r="AU230" s="82"/>
      <c r="AV230" s="82"/>
      <c r="AW230" s="83">
        <f t="shared" si="16"/>
        <v>0</v>
      </c>
      <c r="AX230" s="82"/>
      <c r="AY230" s="82"/>
      <c r="AZ230" s="82"/>
      <c r="BA230" s="82"/>
      <c r="BB230" s="82"/>
      <c r="BC230" s="82"/>
      <c r="BD230" s="83">
        <f t="shared" si="17"/>
        <v>0</v>
      </c>
    </row>
    <row r="231" spans="1:56" ht="20" customHeight="1" x14ac:dyDescent="0.35">
      <c r="A231" t="s">
        <v>153</v>
      </c>
      <c r="B231" s="174" t="s">
        <v>473</v>
      </c>
      <c r="C231" s="174"/>
      <c r="D231" s="174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" t="s">
        <v>151</v>
      </c>
      <c r="P231" s="12" t="s">
        <v>141</v>
      </c>
      <c r="Q231" s="12" t="s">
        <v>348</v>
      </c>
      <c r="R231" s="82"/>
      <c r="S231" s="82"/>
      <c r="T231" s="82"/>
      <c r="U231" s="83">
        <f t="shared" si="12"/>
        <v>0</v>
      </c>
      <c r="V231" s="82"/>
      <c r="W231" s="82"/>
      <c r="X231" s="82">
        <v>297.66000000000003</v>
      </c>
      <c r="Y231" s="82"/>
      <c r="Z231" s="82"/>
      <c r="AA231" s="82"/>
      <c r="AB231" s="83">
        <f t="shared" si="13"/>
        <v>297.66000000000003</v>
      </c>
      <c r="AC231" s="82"/>
      <c r="AD231" s="82"/>
      <c r="AE231" s="82"/>
      <c r="AF231" s="82"/>
      <c r="AG231" s="82">
        <v>261.20999999999998</v>
      </c>
      <c r="AH231" s="82"/>
      <c r="AI231" s="83">
        <f t="shared" si="14"/>
        <v>261.20999999999998</v>
      </c>
      <c r="AJ231" s="74"/>
      <c r="AK231" s="74"/>
      <c r="AL231" s="74"/>
      <c r="AM231" s="74"/>
      <c r="AN231" s="74">
        <v>229.44</v>
      </c>
      <c r="AO231" s="74"/>
      <c r="AP231" s="59">
        <f t="shared" si="15"/>
        <v>229.44</v>
      </c>
      <c r="AQ231" s="82"/>
      <c r="AR231" s="82"/>
      <c r="AS231" s="82"/>
      <c r="AT231" s="82"/>
      <c r="AU231" s="82"/>
      <c r="AV231" s="82"/>
      <c r="AW231" s="83">
        <f t="shared" si="16"/>
        <v>0</v>
      </c>
      <c r="AX231" s="82"/>
      <c r="AY231" s="82">
        <v>204.21</v>
      </c>
      <c r="AZ231" s="82"/>
      <c r="BA231" s="82"/>
      <c r="BB231" s="82"/>
      <c r="BC231" s="82"/>
      <c r="BD231" s="83">
        <f t="shared" si="17"/>
        <v>204.21</v>
      </c>
    </row>
    <row r="232" spans="1:56" ht="20" customHeight="1" x14ac:dyDescent="0.35">
      <c r="A232" t="s">
        <v>154</v>
      </c>
      <c r="B232" s="174"/>
      <c r="C232" s="174"/>
      <c r="D232" s="174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" t="s">
        <v>155</v>
      </c>
      <c r="P232" s="12" t="s">
        <v>141</v>
      </c>
      <c r="Q232" s="12" t="s">
        <v>348</v>
      </c>
      <c r="R232" s="82"/>
      <c r="S232" s="82"/>
      <c r="T232" s="82"/>
      <c r="U232" s="83">
        <f t="shared" si="12"/>
        <v>0</v>
      </c>
      <c r="V232" s="82"/>
      <c r="W232" s="82"/>
      <c r="X232" s="82"/>
      <c r="Y232" s="82"/>
      <c r="Z232" s="82"/>
      <c r="AA232" s="82"/>
      <c r="AB232" s="83">
        <f t="shared" si="13"/>
        <v>0</v>
      </c>
      <c r="AC232" s="82"/>
      <c r="AD232" s="82"/>
      <c r="AE232" s="82"/>
      <c r="AF232" s="82"/>
      <c r="AG232" s="82"/>
      <c r="AH232" s="82"/>
      <c r="AI232" s="83">
        <f t="shared" si="14"/>
        <v>0</v>
      </c>
      <c r="AJ232" s="74"/>
      <c r="AK232" s="74"/>
      <c r="AL232" s="74"/>
      <c r="AM232" s="74"/>
      <c r="AN232" s="74"/>
      <c r="AO232" s="74"/>
      <c r="AP232" s="59">
        <f t="shared" si="15"/>
        <v>0</v>
      </c>
      <c r="AQ232" s="82"/>
      <c r="AR232" s="82"/>
      <c r="AS232" s="82"/>
      <c r="AT232" s="82"/>
      <c r="AU232" s="82"/>
      <c r="AV232" s="82"/>
      <c r="AW232" s="83">
        <f t="shared" si="16"/>
        <v>0</v>
      </c>
      <c r="AX232" s="82"/>
      <c r="AY232" s="82"/>
      <c r="AZ232" s="82"/>
      <c r="BA232" s="82"/>
      <c r="BB232" s="82"/>
      <c r="BC232" s="82"/>
      <c r="BD232" s="83">
        <f t="shared" si="17"/>
        <v>0</v>
      </c>
    </row>
    <row r="233" spans="1:56" ht="20" customHeight="1" x14ac:dyDescent="0.35">
      <c r="A233" t="s">
        <v>156</v>
      </c>
      <c r="B233" s="184" t="s">
        <v>474</v>
      </c>
      <c r="C233" s="184"/>
      <c r="D233" s="184"/>
      <c r="E233" s="184"/>
      <c r="F233" s="184"/>
      <c r="G233" s="184"/>
      <c r="H233" s="184"/>
      <c r="I233" s="184"/>
      <c r="J233" s="184"/>
      <c r="K233" s="184"/>
      <c r="L233" s="184"/>
      <c r="M233" s="184"/>
      <c r="N233" s="184"/>
      <c r="O233" s="1"/>
      <c r="P233" s="12"/>
      <c r="Q233" s="12" t="s">
        <v>348</v>
      </c>
      <c r="R233" s="82"/>
      <c r="S233" s="82"/>
      <c r="T233" s="82"/>
      <c r="U233" s="83">
        <f t="shared" si="12"/>
        <v>0</v>
      </c>
      <c r="V233" s="82">
        <v>60.75</v>
      </c>
      <c r="W233" s="82"/>
      <c r="X233" s="82">
        <v>177.57</v>
      </c>
      <c r="Y233" s="82"/>
      <c r="Z233" s="82"/>
      <c r="AA233" s="82"/>
      <c r="AB233" s="83">
        <f t="shared" si="13"/>
        <v>238.32</v>
      </c>
      <c r="AC233" s="82"/>
      <c r="AD233" s="82"/>
      <c r="AE233" s="82"/>
      <c r="AF233" s="82"/>
      <c r="AG233" s="82"/>
      <c r="AH233" s="82">
        <v>200.93</v>
      </c>
      <c r="AI233" s="83">
        <f t="shared" si="14"/>
        <v>200.93</v>
      </c>
      <c r="AJ233" s="74"/>
      <c r="AK233" s="74"/>
      <c r="AL233" s="74"/>
      <c r="AM233" s="74"/>
      <c r="AN233" s="74"/>
      <c r="AO233" s="74">
        <v>174.77</v>
      </c>
      <c r="AP233" s="59">
        <f t="shared" si="15"/>
        <v>174.77</v>
      </c>
      <c r="AQ233" s="82"/>
      <c r="AR233" s="82"/>
      <c r="AS233" s="82"/>
      <c r="AT233" s="82"/>
      <c r="AU233" s="82">
        <v>145.33000000000001</v>
      </c>
      <c r="AV233" s="82"/>
      <c r="AW233" s="83">
        <f t="shared" si="16"/>
        <v>145.33000000000001</v>
      </c>
      <c r="AX233" s="82"/>
      <c r="AY233" s="82"/>
      <c r="AZ233" s="82"/>
      <c r="BA233" s="82"/>
      <c r="BB233" s="82"/>
      <c r="BC233" s="82"/>
      <c r="BD233" s="83">
        <f t="shared" si="17"/>
        <v>0</v>
      </c>
    </row>
    <row r="234" spans="1:56" ht="20" customHeight="1" x14ac:dyDescent="0.35">
      <c r="A234" t="s">
        <v>157</v>
      </c>
      <c r="B234" s="174" t="s">
        <v>158</v>
      </c>
      <c r="C234" s="174"/>
      <c r="D234" s="174"/>
      <c r="E234" s="174"/>
      <c r="F234" s="174"/>
      <c r="G234" s="174"/>
      <c r="H234" s="174"/>
      <c r="I234" s="174"/>
      <c r="J234" s="174"/>
      <c r="K234" s="174"/>
      <c r="L234" s="174"/>
      <c r="M234" s="174"/>
      <c r="N234" s="174"/>
      <c r="O234" s="93" t="s">
        <v>159</v>
      </c>
      <c r="P234" s="12" t="s">
        <v>141</v>
      </c>
      <c r="Q234" s="12" t="s">
        <v>348</v>
      </c>
      <c r="R234" s="82">
        <v>332.71</v>
      </c>
      <c r="S234" s="82"/>
      <c r="T234" s="82"/>
      <c r="U234" s="83">
        <f t="shared" si="12"/>
        <v>332.71</v>
      </c>
      <c r="V234" s="82"/>
      <c r="W234" s="82"/>
      <c r="X234" s="82"/>
      <c r="Y234" s="82">
        <v>301.95999999999998</v>
      </c>
      <c r="Z234" s="82"/>
      <c r="AA234" s="82"/>
      <c r="AB234" s="83">
        <f t="shared" si="13"/>
        <v>301.95999999999998</v>
      </c>
      <c r="AC234" s="82"/>
      <c r="AD234" s="82"/>
      <c r="AE234" s="82"/>
      <c r="AF234" s="82">
        <v>250.47</v>
      </c>
      <c r="AG234" s="82"/>
      <c r="AH234" s="82"/>
      <c r="AI234" s="83">
        <f t="shared" si="14"/>
        <v>250.47</v>
      </c>
      <c r="AJ234" s="74"/>
      <c r="AK234" s="74"/>
      <c r="AL234" s="74"/>
      <c r="AM234" s="74">
        <v>321.58999999999997</v>
      </c>
      <c r="AN234" s="74"/>
      <c r="AO234" s="74"/>
      <c r="AP234" s="59">
        <f t="shared" si="15"/>
        <v>321.58999999999997</v>
      </c>
      <c r="AQ234" s="82"/>
      <c r="AR234" s="82"/>
      <c r="AS234" s="82"/>
      <c r="AT234" s="82">
        <v>234.58</v>
      </c>
      <c r="AU234" s="82"/>
      <c r="AV234" s="82"/>
      <c r="AW234" s="83">
        <f t="shared" si="16"/>
        <v>234.58</v>
      </c>
      <c r="AX234" s="82"/>
      <c r="AY234" s="82"/>
      <c r="AZ234" s="82"/>
      <c r="BA234" s="82"/>
      <c r="BB234" s="82"/>
      <c r="BC234" s="82"/>
      <c r="BD234" s="83">
        <f t="shared" si="17"/>
        <v>0</v>
      </c>
    </row>
    <row r="235" spans="1:56" ht="20" customHeight="1" x14ac:dyDescent="0.35">
      <c r="A235" t="s">
        <v>160</v>
      </c>
      <c r="B235" s="170" t="s">
        <v>161</v>
      </c>
      <c r="C235" s="170"/>
      <c r="D235" s="170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" t="s">
        <v>162</v>
      </c>
      <c r="P235" s="12" t="s">
        <v>10</v>
      </c>
      <c r="Q235" s="12" t="s">
        <v>348</v>
      </c>
      <c r="R235" s="82"/>
      <c r="S235" s="82"/>
      <c r="T235" s="82"/>
      <c r="U235" s="83">
        <f t="shared" si="12"/>
        <v>0</v>
      </c>
      <c r="V235" s="82"/>
      <c r="W235" s="82"/>
      <c r="X235" s="82"/>
      <c r="Y235" s="82"/>
      <c r="Z235" s="82"/>
      <c r="AA235" s="82"/>
      <c r="AB235" s="83">
        <f t="shared" si="13"/>
        <v>0</v>
      </c>
      <c r="AC235" s="82"/>
      <c r="AD235" s="82"/>
      <c r="AE235" s="82"/>
      <c r="AF235" s="82"/>
      <c r="AG235" s="82"/>
      <c r="AH235" s="82"/>
      <c r="AI235" s="83">
        <f t="shared" si="14"/>
        <v>0</v>
      </c>
      <c r="AJ235" s="74">
        <v>160.75</v>
      </c>
      <c r="AK235" s="74">
        <v>87.85</v>
      </c>
      <c r="AL235" s="74"/>
      <c r="AM235" s="74"/>
      <c r="AN235" s="74"/>
      <c r="AO235" s="74"/>
      <c r="AP235" s="59">
        <f t="shared" si="15"/>
        <v>248.6</v>
      </c>
      <c r="AQ235" s="82"/>
      <c r="AR235" s="82"/>
      <c r="AS235" s="82"/>
      <c r="AT235" s="82"/>
      <c r="AU235" s="82"/>
      <c r="AV235" s="82"/>
      <c r="AW235" s="83">
        <f t="shared" si="16"/>
        <v>0</v>
      </c>
      <c r="AX235" s="82"/>
      <c r="AY235" s="82"/>
      <c r="AZ235" s="82"/>
      <c r="BA235" s="82"/>
      <c r="BB235" s="82"/>
      <c r="BC235" s="82"/>
      <c r="BD235" s="83">
        <f t="shared" si="17"/>
        <v>0</v>
      </c>
    </row>
    <row r="236" spans="1:56" ht="20" customHeight="1" x14ac:dyDescent="0.35">
      <c r="A236" t="s">
        <v>163</v>
      </c>
      <c r="B236" s="170" t="s">
        <v>164</v>
      </c>
      <c r="C236" s="170"/>
      <c r="D236" s="170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" t="s">
        <v>165</v>
      </c>
      <c r="P236" s="12" t="s">
        <v>10</v>
      </c>
      <c r="Q236" s="12" t="s">
        <v>348</v>
      </c>
      <c r="R236" s="82"/>
      <c r="S236" s="82"/>
      <c r="T236" s="82"/>
      <c r="U236" s="83">
        <f t="shared" si="12"/>
        <v>0</v>
      </c>
      <c r="V236" s="82"/>
      <c r="W236" s="82"/>
      <c r="X236" s="82"/>
      <c r="Y236" s="82"/>
      <c r="Z236" s="82"/>
      <c r="AA236" s="82"/>
      <c r="AB236" s="83">
        <f t="shared" si="13"/>
        <v>0</v>
      </c>
      <c r="AC236" s="82"/>
      <c r="AD236" s="82"/>
      <c r="AE236" s="82"/>
      <c r="AF236" s="82"/>
      <c r="AG236" s="82">
        <v>45.98</v>
      </c>
      <c r="AH236" s="82"/>
      <c r="AI236" s="83">
        <f t="shared" si="14"/>
        <v>45.98</v>
      </c>
      <c r="AJ236" s="74"/>
      <c r="AK236" s="74"/>
      <c r="AL236" s="74"/>
      <c r="AM236" s="74"/>
      <c r="AN236" s="74">
        <v>88.04</v>
      </c>
      <c r="AO236" s="74"/>
      <c r="AP236" s="59">
        <f t="shared" si="15"/>
        <v>88.04</v>
      </c>
      <c r="AQ236" s="82"/>
      <c r="AR236" s="82"/>
      <c r="AS236" s="82"/>
      <c r="AT236" s="82"/>
      <c r="AU236" s="82"/>
      <c r="AV236" s="82"/>
      <c r="AW236" s="83">
        <f t="shared" si="16"/>
        <v>0</v>
      </c>
      <c r="AX236" s="82"/>
      <c r="AY236" s="82"/>
      <c r="AZ236" s="82"/>
      <c r="BA236" s="82"/>
      <c r="BB236" s="82"/>
      <c r="BC236" s="82"/>
      <c r="BD236" s="83">
        <f t="shared" si="17"/>
        <v>0</v>
      </c>
    </row>
    <row r="237" spans="1:56" ht="20" customHeight="1" x14ac:dyDescent="0.35">
      <c r="A237" t="s">
        <v>166</v>
      </c>
      <c r="B237" s="174" t="s">
        <v>475</v>
      </c>
      <c r="C237" s="174"/>
      <c r="D237" s="174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" t="s">
        <v>145</v>
      </c>
      <c r="P237" s="12" t="s">
        <v>10</v>
      </c>
      <c r="Q237" s="12" t="s">
        <v>348</v>
      </c>
      <c r="R237" s="82"/>
      <c r="S237" s="82"/>
      <c r="T237" s="82"/>
      <c r="U237" s="83">
        <f t="shared" si="12"/>
        <v>0</v>
      </c>
      <c r="V237" s="82"/>
      <c r="W237" s="82"/>
      <c r="X237" s="82"/>
      <c r="Y237" s="82"/>
      <c r="Z237" s="82"/>
      <c r="AA237" s="82"/>
      <c r="AB237" s="83">
        <f t="shared" si="13"/>
        <v>0</v>
      </c>
      <c r="AC237" s="82"/>
      <c r="AD237" s="82"/>
      <c r="AE237" s="82"/>
      <c r="AF237" s="82"/>
      <c r="AG237" s="82"/>
      <c r="AH237" s="82"/>
      <c r="AI237" s="83">
        <f t="shared" si="14"/>
        <v>0</v>
      </c>
      <c r="AJ237" s="74"/>
      <c r="AK237" s="74">
        <v>121.5</v>
      </c>
      <c r="AL237" s="74"/>
      <c r="AM237" s="74"/>
      <c r="AN237" s="74"/>
      <c r="AO237" s="74"/>
      <c r="AP237" s="59">
        <f t="shared" si="15"/>
        <v>121.5</v>
      </c>
      <c r="AQ237" s="82"/>
      <c r="AR237" s="82"/>
      <c r="AS237" s="82"/>
      <c r="AT237" s="82"/>
      <c r="AU237" s="82"/>
      <c r="AV237" s="82"/>
      <c r="AW237" s="83">
        <f t="shared" si="16"/>
        <v>0</v>
      </c>
      <c r="AX237" s="82"/>
      <c r="AY237" s="82"/>
      <c r="AZ237" s="82"/>
      <c r="BA237" s="82"/>
      <c r="BB237" s="82"/>
      <c r="BC237" s="82"/>
      <c r="BD237" s="83">
        <f t="shared" si="17"/>
        <v>0</v>
      </c>
    </row>
    <row r="238" spans="1:56" ht="20" customHeight="1" x14ac:dyDescent="0.35">
      <c r="A238" t="s">
        <v>167</v>
      </c>
      <c r="B238" s="170" t="s">
        <v>755</v>
      </c>
      <c r="C238" s="170"/>
      <c r="D238" s="170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" t="s">
        <v>168</v>
      </c>
      <c r="P238" s="12" t="s">
        <v>10</v>
      </c>
      <c r="Q238" s="12" t="s">
        <v>348</v>
      </c>
      <c r="R238" s="82"/>
      <c r="S238" s="82"/>
      <c r="T238" s="82"/>
      <c r="U238" s="83">
        <f t="shared" si="12"/>
        <v>0</v>
      </c>
      <c r="V238" s="82"/>
      <c r="W238" s="82"/>
      <c r="X238" s="82"/>
      <c r="Y238" s="82"/>
      <c r="Z238" s="82"/>
      <c r="AA238" s="82"/>
      <c r="AB238" s="83">
        <f t="shared" si="13"/>
        <v>0</v>
      </c>
      <c r="AC238" s="82"/>
      <c r="AD238" s="82"/>
      <c r="AE238" s="82"/>
      <c r="AF238" s="82"/>
      <c r="AG238" s="82"/>
      <c r="AH238" s="82">
        <v>56.07</v>
      </c>
      <c r="AI238" s="83">
        <f t="shared" si="14"/>
        <v>56.07</v>
      </c>
      <c r="AJ238" s="74"/>
      <c r="AK238" s="74"/>
      <c r="AL238" s="74"/>
      <c r="AM238" s="74"/>
      <c r="AN238" s="74"/>
      <c r="AO238" s="74"/>
      <c r="AP238" s="59">
        <f t="shared" si="15"/>
        <v>0</v>
      </c>
      <c r="AQ238" s="82"/>
      <c r="AR238" s="82"/>
      <c r="AS238" s="82"/>
      <c r="AT238" s="82"/>
      <c r="AU238" s="82"/>
      <c r="AV238" s="82"/>
      <c r="AW238" s="83">
        <f t="shared" si="16"/>
        <v>0</v>
      </c>
      <c r="AX238" s="82"/>
      <c r="AY238" s="82"/>
      <c r="AZ238" s="82"/>
      <c r="BA238" s="82"/>
      <c r="BB238" s="82"/>
      <c r="BC238" s="82"/>
      <c r="BD238" s="83">
        <f t="shared" si="17"/>
        <v>0</v>
      </c>
    </row>
    <row r="239" spans="1:56" ht="20" customHeight="1" x14ac:dyDescent="0.35">
      <c r="A239" t="s">
        <v>169</v>
      </c>
      <c r="B239" s="174" t="s">
        <v>875</v>
      </c>
      <c r="C239" s="174"/>
      <c r="D239" s="174"/>
      <c r="E239" s="174"/>
      <c r="F239" s="174"/>
      <c r="G239" s="174"/>
      <c r="H239" s="174"/>
      <c r="I239" s="174"/>
      <c r="J239" s="174"/>
      <c r="K239" s="174"/>
      <c r="L239" s="174"/>
      <c r="M239" s="174"/>
      <c r="N239" s="174"/>
      <c r="O239" s="93" t="s">
        <v>145</v>
      </c>
      <c r="P239" s="12" t="s">
        <v>10</v>
      </c>
      <c r="Q239" s="12" t="s">
        <v>348</v>
      </c>
      <c r="R239" s="82"/>
      <c r="S239" s="82"/>
      <c r="T239" s="82"/>
      <c r="U239" s="83">
        <f t="shared" si="12"/>
        <v>0</v>
      </c>
      <c r="V239" s="82"/>
      <c r="W239" s="82"/>
      <c r="X239" s="82"/>
      <c r="Y239" s="82"/>
      <c r="Z239" s="82"/>
      <c r="AA239" s="82"/>
      <c r="AB239" s="83">
        <f t="shared" si="13"/>
        <v>0</v>
      </c>
      <c r="AC239" s="82"/>
      <c r="AD239" s="82">
        <v>42.99</v>
      </c>
      <c r="AE239" s="82"/>
      <c r="AF239" s="82"/>
      <c r="AG239" s="82"/>
      <c r="AH239" s="82"/>
      <c r="AI239" s="83">
        <f t="shared" si="14"/>
        <v>42.99</v>
      </c>
      <c r="AJ239" s="74"/>
      <c r="AK239" s="74"/>
      <c r="AL239" s="74"/>
      <c r="AM239" s="74"/>
      <c r="AN239" s="74">
        <v>42.99</v>
      </c>
      <c r="AO239" s="74"/>
      <c r="AP239" s="59">
        <f t="shared" si="15"/>
        <v>42.99</v>
      </c>
      <c r="AQ239" s="82"/>
      <c r="AR239" s="82"/>
      <c r="AS239" s="82"/>
      <c r="AT239" s="82"/>
      <c r="AU239" s="82"/>
      <c r="AV239" s="82"/>
      <c r="AW239" s="83">
        <f t="shared" si="16"/>
        <v>0</v>
      </c>
      <c r="AX239" s="82"/>
      <c r="AY239" s="82">
        <v>42.99</v>
      </c>
      <c r="AZ239" s="82"/>
      <c r="BA239" s="82"/>
      <c r="BB239" s="82"/>
      <c r="BC239" s="82"/>
      <c r="BD239" s="83">
        <f t="shared" si="17"/>
        <v>42.99</v>
      </c>
    </row>
    <row r="240" spans="1:56" ht="20" customHeight="1" x14ac:dyDescent="0.35">
      <c r="A240" t="s">
        <v>170</v>
      </c>
      <c r="B240" s="174" t="s">
        <v>171</v>
      </c>
      <c r="C240" s="174"/>
      <c r="D240" s="174"/>
      <c r="E240" s="174"/>
      <c r="F240" s="174"/>
      <c r="G240" s="174"/>
      <c r="H240" s="174"/>
      <c r="I240" s="174"/>
      <c r="J240" s="174"/>
      <c r="K240" s="174"/>
      <c r="L240" s="174"/>
      <c r="M240" s="174"/>
      <c r="N240" s="174"/>
      <c r="O240" s="1" t="s">
        <v>145</v>
      </c>
      <c r="P240" s="12" t="s">
        <v>10</v>
      </c>
      <c r="Q240" s="12" t="s">
        <v>348</v>
      </c>
      <c r="R240" s="82"/>
      <c r="S240" s="82"/>
      <c r="T240" s="82"/>
      <c r="U240" s="83">
        <f t="shared" si="12"/>
        <v>0</v>
      </c>
      <c r="V240" s="82"/>
      <c r="W240" s="82"/>
      <c r="X240" s="82"/>
      <c r="Y240" s="82"/>
      <c r="Z240" s="82"/>
      <c r="AA240" s="82"/>
      <c r="AB240" s="83">
        <f t="shared" si="13"/>
        <v>0</v>
      </c>
      <c r="AC240" s="82"/>
      <c r="AD240" s="82"/>
      <c r="AE240" s="82"/>
      <c r="AF240" s="82"/>
      <c r="AG240" s="82"/>
      <c r="AH240" s="82"/>
      <c r="AI240" s="83">
        <f t="shared" si="14"/>
        <v>0</v>
      </c>
      <c r="AJ240" s="74"/>
      <c r="AK240" s="74"/>
      <c r="AL240" s="74"/>
      <c r="AM240" s="74"/>
      <c r="AN240" s="74"/>
      <c r="AO240" s="74"/>
      <c r="AP240" s="59">
        <f t="shared" si="15"/>
        <v>0</v>
      </c>
      <c r="AQ240" s="82"/>
      <c r="AR240" s="82"/>
      <c r="AS240" s="82"/>
      <c r="AT240" s="82"/>
      <c r="AU240" s="82"/>
      <c r="AV240" s="82"/>
      <c r="AW240" s="83">
        <f t="shared" si="16"/>
        <v>0</v>
      </c>
      <c r="AX240" s="82"/>
      <c r="AY240" s="82"/>
      <c r="AZ240" s="82"/>
      <c r="BA240" s="82"/>
      <c r="BB240" s="82"/>
      <c r="BC240" s="82"/>
      <c r="BD240" s="83">
        <f t="shared" si="17"/>
        <v>0</v>
      </c>
    </row>
    <row r="241" spans="1:56" ht="20" customHeight="1" x14ac:dyDescent="0.35">
      <c r="A241" t="s">
        <v>172</v>
      </c>
      <c r="B241" s="174"/>
      <c r="C241" s="174"/>
      <c r="D241" s="174"/>
      <c r="E241" s="174"/>
      <c r="F241" s="174"/>
      <c r="G241" s="174"/>
      <c r="H241" s="174"/>
      <c r="I241" s="174"/>
      <c r="J241" s="174"/>
      <c r="K241" s="174"/>
      <c r="L241" s="174"/>
      <c r="M241" s="174"/>
      <c r="N241" s="174"/>
      <c r="O241" s="1" t="s">
        <v>145</v>
      </c>
      <c r="P241" s="12" t="s">
        <v>10</v>
      </c>
      <c r="Q241" s="12" t="s">
        <v>348</v>
      </c>
      <c r="R241" s="82"/>
      <c r="S241" s="82"/>
      <c r="T241" s="82"/>
      <c r="U241" s="83">
        <f t="shared" si="12"/>
        <v>0</v>
      </c>
      <c r="V241" s="82"/>
      <c r="W241" s="82"/>
      <c r="X241" s="82"/>
      <c r="Y241" s="82"/>
      <c r="Z241" s="82"/>
      <c r="AA241" s="82"/>
      <c r="AB241" s="83">
        <f t="shared" si="13"/>
        <v>0</v>
      </c>
      <c r="AC241" s="82"/>
      <c r="AD241" s="82"/>
      <c r="AE241" s="82"/>
      <c r="AF241" s="82"/>
      <c r="AG241" s="82"/>
      <c r="AH241" s="82"/>
      <c r="AI241" s="83">
        <f t="shared" si="14"/>
        <v>0</v>
      </c>
      <c r="AJ241" s="74"/>
      <c r="AK241" s="74"/>
      <c r="AL241" s="74"/>
      <c r="AM241" s="74"/>
      <c r="AN241" s="74"/>
      <c r="AO241" s="74"/>
      <c r="AP241" s="59">
        <f t="shared" si="15"/>
        <v>0</v>
      </c>
      <c r="AQ241" s="82"/>
      <c r="AR241" s="82"/>
      <c r="AS241" s="82"/>
      <c r="AT241" s="82"/>
      <c r="AU241" s="82"/>
      <c r="AV241" s="82">
        <v>78.5</v>
      </c>
      <c r="AW241" s="83">
        <f t="shared" si="16"/>
        <v>78.5</v>
      </c>
      <c r="AX241" s="82"/>
      <c r="AY241" s="82"/>
      <c r="AZ241" s="82"/>
      <c r="BA241" s="82"/>
      <c r="BB241" s="82"/>
      <c r="BC241" s="82"/>
      <c r="BD241" s="83">
        <f t="shared" si="17"/>
        <v>0</v>
      </c>
    </row>
    <row r="242" spans="1:56" ht="20" customHeight="1" x14ac:dyDescent="0.35">
      <c r="A242" t="s">
        <v>173</v>
      </c>
      <c r="B242" s="174" t="s">
        <v>876</v>
      </c>
      <c r="C242" s="174"/>
      <c r="D242" s="174"/>
      <c r="E242" s="174"/>
      <c r="F242" s="174"/>
      <c r="G242" s="174"/>
      <c r="H242" s="174"/>
      <c r="I242" s="174"/>
      <c r="J242" s="174"/>
      <c r="K242" s="174"/>
      <c r="L242" s="174"/>
      <c r="M242" s="174"/>
      <c r="N242" s="174"/>
      <c r="O242" s="1"/>
      <c r="P242" s="12" t="s">
        <v>10</v>
      </c>
      <c r="Q242" s="12" t="s">
        <v>348</v>
      </c>
      <c r="R242" s="82"/>
      <c r="S242" s="82"/>
      <c r="T242" s="82"/>
      <c r="U242" s="83">
        <f t="shared" si="12"/>
        <v>0</v>
      </c>
      <c r="V242" s="82">
        <v>171.03</v>
      </c>
      <c r="W242" s="82"/>
      <c r="X242" s="82"/>
      <c r="Y242" s="82"/>
      <c r="Z242" s="82"/>
      <c r="AA242" s="82"/>
      <c r="AB242" s="83">
        <f t="shared" si="13"/>
        <v>171.03</v>
      </c>
      <c r="AC242" s="82">
        <v>234.21</v>
      </c>
      <c r="AD242" s="82"/>
      <c r="AE242" s="82"/>
      <c r="AF242" s="82"/>
      <c r="AG242" s="82"/>
      <c r="AH242" s="82"/>
      <c r="AI242" s="83">
        <f t="shared" si="14"/>
        <v>234.21</v>
      </c>
      <c r="AJ242" s="74">
        <v>161.68</v>
      </c>
      <c r="AK242" s="74"/>
      <c r="AL242" s="74"/>
      <c r="AM242" s="74"/>
      <c r="AN242" s="74"/>
      <c r="AO242" s="74"/>
      <c r="AP242" s="59">
        <f t="shared" si="15"/>
        <v>161.68</v>
      </c>
      <c r="AQ242" s="82">
        <v>172.34</v>
      </c>
      <c r="AR242" s="82"/>
      <c r="AS242" s="82"/>
      <c r="AT242" s="82"/>
      <c r="AU242" s="82"/>
      <c r="AV242" s="82"/>
      <c r="AW242" s="83">
        <f t="shared" si="16"/>
        <v>172.34</v>
      </c>
      <c r="AX242" s="82">
        <v>202.8</v>
      </c>
      <c r="AY242" s="82"/>
      <c r="AZ242" s="82"/>
      <c r="BA242" s="82"/>
      <c r="BB242" s="82"/>
      <c r="BC242" s="82"/>
      <c r="BD242" s="83">
        <f t="shared" si="17"/>
        <v>202.8</v>
      </c>
    </row>
    <row r="243" spans="1:56" ht="20" customHeight="1" x14ac:dyDescent="0.35">
      <c r="A243" t="s">
        <v>174</v>
      </c>
      <c r="B243" s="170"/>
      <c r="C243" s="170"/>
      <c r="D243" s="170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"/>
      <c r="P243" s="12" t="s">
        <v>10</v>
      </c>
      <c r="Q243" s="12" t="s">
        <v>348</v>
      </c>
      <c r="R243" s="82"/>
      <c r="S243" s="82"/>
      <c r="T243" s="82"/>
      <c r="U243" s="83">
        <f t="shared" si="12"/>
        <v>0</v>
      </c>
      <c r="V243" s="82"/>
      <c r="W243" s="82"/>
      <c r="X243" s="82"/>
      <c r="Y243" s="82"/>
      <c r="Z243" s="82"/>
      <c r="AA243" s="82"/>
      <c r="AB243" s="83">
        <f t="shared" si="13"/>
        <v>0</v>
      </c>
      <c r="AC243" s="82"/>
      <c r="AD243" s="82"/>
      <c r="AE243" s="82"/>
      <c r="AF243" s="82"/>
      <c r="AG243" s="82"/>
      <c r="AH243" s="82"/>
      <c r="AI243" s="83">
        <f t="shared" si="14"/>
        <v>0</v>
      </c>
      <c r="AJ243" s="74"/>
      <c r="AK243" s="74"/>
      <c r="AL243" s="74"/>
      <c r="AM243" s="74"/>
      <c r="AN243" s="74"/>
      <c r="AO243" s="74"/>
      <c r="AP243" s="59">
        <f t="shared" si="15"/>
        <v>0</v>
      </c>
      <c r="AQ243" s="82"/>
      <c r="AR243" s="82"/>
      <c r="AS243" s="82"/>
      <c r="AT243" s="82"/>
      <c r="AU243" s="82"/>
      <c r="AV243" s="82"/>
      <c r="AW243" s="83">
        <f t="shared" si="16"/>
        <v>0</v>
      </c>
      <c r="AX243" s="82"/>
      <c r="AY243" s="82"/>
      <c r="AZ243" s="82"/>
      <c r="BA243" s="82"/>
      <c r="BB243" s="82"/>
      <c r="BC243" s="82"/>
      <c r="BD243" s="83">
        <f t="shared" si="17"/>
        <v>0</v>
      </c>
    </row>
    <row r="244" spans="1:56" ht="20" customHeight="1" x14ac:dyDescent="0.35">
      <c r="A244" t="s">
        <v>175</v>
      </c>
      <c r="B244" s="170"/>
      <c r="C244" s="170"/>
      <c r="D244" s="170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"/>
      <c r="P244" s="1"/>
      <c r="Q244" s="12" t="s">
        <v>348</v>
      </c>
      <c r="R244" s="82"/>
      <c r="S244" s="82"/>
      <c r="T244" s="82">
        <v>70.28</v>
      </c>
      <c r="U244" s="83">
        <f t="shared" si="12"/>
        <v>70.28</v>
      </c>
      <c r="V244" s="82"/>
      <c r="W244" s="82"/>
      <c r="X244" s="82"/>
      <c r="Y244" s="82"/>
      <c r="Z244" s="82"/>
      <c r="AA244" s="82">
        <v>44.86</v>
      </c>
      <c r="AB244" s="83">
        <f t="shared" si="13"/>
        <v>44.86</v>
      </c>
      <c r="AC244" s="82"/>
      <c r="AD244" s="82"/>
      <c r="AE244" s="82"/>
      <c r="AF244" s="82"/>
      <c r="AG244" s="82"/>
      <c r="AH244" s="82">
        <v>49.72</v>
      </c>
      <c r="AI244" s="83">
        <f t="shared" si="14"/>
        <v>49.72</v>
      </c>
      <c r="AJ244" s="74"/>
      <c r="AK244" s="74"/>
      <c r="AL244" s="74"/>
      <c r="AM244" s="74"/>
      <c r="AN244" s="74"/>
      <c r="AO244" s="74">
        <v>49.72</v>
      </c>
      <c r="AP244" s="59">
        <f t="shared" si="15"/>
        <v>49.72</v>
      </c>
      <c r="AQ244" s="82"/>
      <c r="AR244" s="82"/>
      <c r="AS244" s="82"/>
      <c r="AT244" s="82"/>
      <c r="AU244" s="82"/>
      <c r="AV244" s="82">
        <v>77.569999999999993</v>
      </c>
      <c r="AW244" s="83">
        <f t="shared" si="16"/>
        <v>77.569999999999993</v>
      </c>
      <c r="AX244" s="82"/>
      <c r="AY244" s="82"/>
      <c r="AZ244" s="82"/>
      <c r="BA244" s="82"/>
      <c r="BB244" s="82"/>
      <c r="BC244" s="82"/>
      <c r="BD244" s="83">
        <f t="shared" si="17"/>
        <v>0</v>
      </c>
    </row>
    <row r="245" spans="1:56" ht="20" customHeight="1" x14ac:dyDescent="0.35">
      <c r="A245" t="s">
        <v>176</v>
      </c>
      <c r="B245" s="174" t="s">
        <v>177</v>
      </c>
      <c r="C245" s="174"/>
      <c r="D245" s="174"/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  <c r="O245" s="1"/>
      <c r="P245" s="12" t="s">
        <v>10</v>
      </c>
      <c r="Q245" s="12" t="s">
        <v>348</v>
      </c>
      <c r="R245" s="82"/>
      <c r="S245" s="82"/>
      <c r="T245" s="82"/>
      <c r="U245" s="83">
        <f t="shared" si="12"/>
        <v>0</v>
      </c>
      <c r="V245" s="82">
        <v>84.11</v>
      </c>
      <c r="W245" s="82"/>
      <c r="X245" s="82">
        <v>229</v>
      </c>
      <c r="Y245" s="82"/>
      <c r="Z245" s="82"/>
      <c r="AA245" s="82"/>
      <c r="AB245" s="83">
        <f t="shared" si="13"/>
        <v>313.11</v>
      </c>
      <c r="AC245" s="82">
        <v>94.86</v>
      </c>
      <c r="AD245" s="82"/>
      <c r="AE245" s="82"/>
      <c r="AF245" s="82"/>
      <c r="AG245" s="82"/>
      <c r="AH245" s="82"/>
      <c r="AI245" s="83">
        <f t="shared" si="14"/>
        <v>94.86</v>
      </c>
      <c r="AJ245" s="74">
        <v>125.7</v>
      </c>
      <c r="AK245" s="74"/>
      <c r="AL245" s="74"/>
      <c r="AM245" s="74"/>
      <c r="AN245" s="74"/>
      <c r="AO245" s="74"/>
      <c r="AP245" s="59">
        <f t="shared" si="15"/>
        <v>125.7</v>
      </c>
      <c r="AQ245" s="82">
        <v>85.51</v>
      </c>
      <c r="AR245" s="82"/>
      <c r="AS245" s="82"/>
      <c r="AT245" s="82"/>
      <c r="AU245" s="82"/>
      <c r="AV245" s="82"/>
      <c r="AW245" s="83">
        <f t="shared" si="16"/>
        <v>85.51</v>
      </c>
      <c r="AX245" s="82">
        <v>93.46</v>
      </c>
      <c r="AY245" s="82"/>
      <c r="AZ245" s="82"/>
      <c r="BA245" s="82"/>
      <c r="BB245" s="82"/>
      <c r="BC245" s="82"/>
      <c r="BD245" s="83">
        <f t="shared" si="17"/>
        <v>93.46</v>
      </c>
    </row>
    <row r="246" spans="1:56" ht="20" customHeight="1" x14ac:dyDescent="0.35">
      <c r="A246" t="s">
        <v>178</v>
      </c>
      <c r="B246" s="170" t="s">
        <v>700</v>
      </c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"/>
      <c r="P246" s="12" t="s">
        <v>19</v>
      </c>
      <c r="Q246" s="12" t="s">
        <v>348</v>
      </c>
      <c r="R246" s="82"/>
      <c r="S246" s="82"/>
      <c r="T246" s="82"/>
      <c r="U246" s="83">
        <f t="shared" si="12"/>
        <v>0</v>
      </c>
      <c r="V246" s="82"/>
      <c r="W246" s="82"/>
      <c r="X246" s="82">
        <v>215.42</v>
      </c>
      <c r="Y246" s="82"/>
      <c r="Z246" s="82"/>
      <c r="AA246" s="82"/>
      <c r="AB246" s="83">
        <f t="shared" si="13"/>
        <v>215.42</v>
      </c>
      <c r="AC246" s="82"/>
      <c r="AD246" s="82"/>
      <c r="AE246" s="82">
        <v>238.79</v>
      </c>
      <c r="AF246" s="82"/>
      <c r="AG246" s="82"/>
      <c r="AH246" s="82"/>
      <c r="AI246" s="83">
        <f t="shared" si="14"/>
        <v>238.79</v>
      </c>
      <c r="AJ246" s="74"/>
      <c r="AK246" s="74"/>
      <c r="AL246" s="74">
        <v>214.49</v>
      </c>
      <c r="AM246" s="74"/>
      <c r="AN246" s="74"/>
      <c r="AO246" s="74"/>
      <c r="AP246" s="59">
        <f t="shared" si="15"/>
        <v>214.49</v>
      </c>
      <c r="AQ246" s="82"/>
      <c r="AR246" s="82"/>
      <c r="AS246" s="82">
        <v>255.61</v>
      </c>
      <c r="AT246" s="82"/>
      <c r="AU246" s="82"/>
      <c r="AV246" s="82"/>
      <c r="AW246" s="83">
        <f t="shared" si="16"/>
        <v>255.61</v>
      </c>
      <c r="AX246" s="82"/>
      <c r="AY246" s="82"/>
      <c r="AZ246" s="82"/>
      <c r="BA246" s="82"/>
      <c r="BB246" s="82"/>
      <c r="BC246" s="82"/>
      <c r="BD246" s="83">
        <f t="shared" si="17"/>
        <v>0</v>
      </c>
    </row>
    <row r="247" spans="1:56" ht="20" customHeight="1" x14ac:dyDescent="0.35">
      <c r="A247" t="s">
        <v>179</v>
      </c>
      <c r="B247" s="170" t="s">
        <v>756</v>
      </c>
      <c r="C247" s="170"/>
      <c r="D247" s="170"/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O247" s="1"/>
      <c r="P247" s="12" t="s">
        <v>19</v>
      </c>
      <c r="Q247" s="12" t="s">
        <v>348</v>
      </c>
      <c r="R247" s="82">
        <v>42.99</v>
      </c>
      <c r="S247" s="82"/>
      <c r="T247" s="82"/>
      <c r="U247" s="83">
        <f t="shared" si="12"/>
        <v>42.99</v>
      </c>
      <c r="V247" s="82"/>
      <c r="W247" s="82"/>
      <c r="X247" s="82"/>
      <c r="Y247" s="82">
        <v>64.489999999999995</v>
      </c>
      <c r="Z247" s="82"/>
      <c r="AA247" s="82"/>
      <c r="AB247" s="83">
        <f t="shared" si="13"/>
        <v>64.489999999999995</v>
      </c>
      <c r="AC247" s="82"/>
      <c r="AD247" s="82"/>
      <c r="AE247" s="82">
        <v>42.99</v>
      </c>
      <c r="AF247" s="82"/>
      <c r="AG247" s="82"/>
      <c r="AH247" s="82"/>
      <c r="AI247" s="83">
        <f t="shared" si="14"/>
        <v>42.99</v>
      </c>
      <c r="AJ247" s="74"/>
      <c r="AK247" s="74"/>
      <c r="AL247" s="74">
        <v>42.99</v>
      </c>
      <c r="AM247" s="74"/>
      <c r="AN247" s="74"/>
      <c r="AO247" s="74"/>
      <c r="AP247" s="59">
        <f t="shared" si="15"/>
        <v>42.99</v>
      </c>
      <c r="AQ247" s="82">
        <v>42.99</v>
      </c>
      <c r="AR247" s="82"/>
      <c r="AS247" s="82"/>
      <c r="AT247" s="82"/>
      <c r="AU247" s="82"/>
      <c r="AV247" s="82"/>
      <c r="AW247" s="83">
        <f t="shared" si="16"/>
        <v>42.99</v>
      </c>
      <c r="AX247" s="82">
        <v>64.489999999999995</v>
      </c>
      <c r="AY247" s="82"/>
      <c r="AZ247" s="82"/>
      <c r="BA247" s="82"/>
      <c r="BB247" s="82"/>
      <c r="BC247" s="82"/>
      <c r="BD247" s="83">
        <f t="shared" si="17"/>
        <v>64.489999999999995</v>
      </c>
    </row>
    <row r="248" spans="1:56" ht="20" customHeight="1" x14ac:dyDescent="0.35">
      <c r="A248" t="s">
        <v>180</v>
      </c>
      <c r="B248" s="170" t="s">
        <v>877</v>
      </c>
      <c r="C248" s="170"/>
      <c r="D248" s="170"/>
      <c r="E248" s="170"/>
      <c r="F248" s="170"/>
      <c r="G248" s="170"/>
      <c r="H248" s="170"/>
      <c r="I248" s="170"/>
      <c r="J248" s="170"/>
      <c r="K248" s="170"/>
      <c r="L248" s="170"/>
      <c r="M248" s="170"/>
      <c r="N248" s="170"/>
      <c r="O248" s="1"/>
      <c r="P248" s="12" t="s">
        <v>19</v>
      </c>
      <c r="Q248" s="12" t="s">
        <v>348</v>
      </c>
      <c r="R248" s="82">
        <v>106.54</v>
      </c>
      <c r="S248" s="82"/>
      <c r="T248" s="82"/>
      <c r="U248" s="83">
        <f t="shared" si="12"/>
        <v>106.54</v>
      </c>
      <c r="V248" s="82"/>
      <c r="W248" s="82"/>
      <c r="X248" s="82">
        <v>75.7</v>
      </c>
      <c r="Y248" s="82"/>
      <c r="Z248" s="82"/>
      <c r="AA248" s="82"/>
      <c r="AB248" s="83">
        <f t="shared" si="13"/>
        <v>75.7</v>
      </c>
      <c r="AC248" s="82"/>
      <c r="AD248" s="82">
        <v>101.87</v>
      </c>
      <c r="AE248" s="82"/>
      <c r="AF248" s="82"/>
      <c r="AG248" s="82"/>
      <c r="AH248" s="82">
        <v>112.15</v>
      </c>
      <c r="AI248" s="83">
        <f t="shared" si="14"/>
        <v>214.02</v>
      </c>
      <c r="AJ248" s="74"/>
      <c r="AK248" s="74"/>
      <c r="AL248" s="74"/>
      <c r="AM248" s="74">
        <v>82.71</v>
      </c>
      <c r="AN248" s="74"/>
      <c r="AO248" s="74"/>
      <c r="AP248" s="59">
        <f t="shared" si="15"/>
        <v>82.71</v>
      </c>
      <c r="AQ248" s="82"/>
      <c r="AR248" s="82"/>
      <c r="AS248" s="82"/>
      <c r="AT248" s="82"/>
      <c r="AU248" s="82">
        <v>121.96</v>
      </c>
      <c r="AV248" s="82"/>
      <c r="AW248" s="83">
        <f t="shared" si="16"/>
        <v>121.96</v>
      </c>
      <c r="AX248" s="82"/>
      <c r="AY248" s="82"/>
      <c r="AZ248" s="82"/>
      <c r="BA248" s="82"/>
      <c r="BB248" s="82"/>
      <c r="BC248" s="82"/>
      <c r="BD248" s="83">
        <f t="shared" si="17"/>
        <v>0</v>
      </c>
    </row>
    <row r="249" spans="1:56" ht="20" customHeight="1" x14ac:dyDescent="0.35">
      <c r="A249" t="s">
        <v>181</v>
      </c>
      <c r="B249" s="170" t="s">
        <v>182</v>
      </c>
      <c r="C249" s="170"/>
      <c r="D249" s="170"/>
      <c r="E249" s="170"/>
      <c r="F249" s="170"/>
      <c r="G249" s="170"/>
      <c r="H249" s="170"/>
      <c r="I249" s="170"/>
      <c r="J249" s="170"/>
      <c r="K249" s="170"/>
      <c r="L249" s="170"/>
      <c r="M249" s="170"/>
      <c r="N249" s="170"/>
      <c r="O249" s="1"/>
      <c r="P249" s="12" t="s">
        <v>19</v>
      </c>
      <c r="Q249" s="12" t="s">
        <v>348</v>
      </c>
      <c r="R249" s="82"/>
      <c r="S249" s="82"/>
      <c r="T249" s="82"/>
      <c r="U249" s="83">
        <f t="shared" si="12"/>
        <v>0</v>
      </c>
      <c r="V249" s="82"/>
      <c r="W249" s="82"/>
      <c r="X249" s="82"/>
      <c r="Y249" s="82"/>
      <c r="Z249" s="82"/>
      <c r="AA249" s="82"/>
      <c r="AB249" s="83">
        <f t="shared" si="13"/>
        <v>0</v>
      </c>
      <c r="AC249" s="82"/>
      <c r="AD249" s="82"/>
      <c r="AE249" s="82"/>
      <c r="AF249" s="82"/>
      <c r="AG249" s="82"/>
      <c r="AH249" s="82"/>
      <c r="AI249" s="83">
        <f t="shared" si="14"/>
        <v>0</v>
      </c>
      <c r="AJ249" s="74"/>
      <c r="AK249" s="74">
        <v>171.03</v>
      </c>
      <c r="AL249" s="74"/>
      <c r="AM249" s="74"/>
      <c r="AN249" s="74"/>
      <c r="AO249" s="74"/>
      <c r="AP249" s="59">
        <f t="shared" si="15"/>
        <v>171.03</v>
      </c>
      <c r="AQ249" s="82"/>
      <c r="AR249" s="82"/>
      <c r="AS249" s="82"/>
      <c r="AT249" s="82"/>
      <c r="AU249" s="82"/>
      <c r="AV249" s="82"/>
      <c r="AW249" s="83">
        <f t="shared" si="16"/>
        <v>0</v>
      </c>
      <c r="AX249" s="82"/>
      <c r="AY249" s="82"/>
      <c r="AZ249" s="82"/>
      <c r="BA249" s="82"/>
      <c r="BB249" s="82"/>
      <c r="BC249" s="82"/>
      <c r="BD249" s="83">
        <f t="shared" si="17"/>
        <v>0</v>
      </c>
    </row>
    <row r="250" spans="1:56" ht="20" customHeight="1" x14ac:dyDescent="0.35">
      <c r="A250" t="s">
        <v>183</v>
      </c>
      <c r="B250" s="170" t="s">
        <v>184</v>
      </c>
      <c r="C250" s="170"/>
      <c r="D250" s="170"/>
      <c r="E250" s="170"/>
      <c r="F250" s="170"/>
      <c r="G250" s="170"/>
      <c r="H250" s="170"/>
      <c r="I250" s="170"/>
      <c r="J250" s="170"/>
      <c r="K250" s="170"/>
      <c r="L250" s="170"/>
      <c r="M250" s="170"/>
      <c r="N250" s="170"/>
      <c r="O250" s="1"/>
      <c r="P250" s="12" t="s">
        <v>19</v>
      </c>
      <c r="Q250" s="12" t="s">
        <v>348</v>
      </c>
      <c r="R250" s="82"/>
      <c r="S250" s="82"/>
      <c r="T250" s="82"/>
      <c r="U250" s="83">
        <f t="shared" si="12"/>
        <v>0</v>
      </c>
      <c r="V250" s="82"/>
      <c r="W250" s="82"/>
      <c r="X250" s="82"/>
      <c r="Y250" s="82"/>
      <c r="Z250" s="82"/>
      <c r="AA250" s="82"/>
      <c r="AB250" s="83">
        <f t="shared" si="13"/>
        <v>0</v>
      </c>
      <c r="AC250" s="82"/>
      <c r="AD250" s="82"/>
      <c r="AE250" s="82"/>
      <c r="AF250" s="82"/>
      <c r="AG250" s="82">
        <v>41</v>
      </c>
      <c r="AH250" s="82"/>
      <c r="AI250" s="83">
        <f t="shared" si="14"/>
        <v>41</v>
      </c>
      <c r="AJ250" s="74"/>
      <c r="AK250" s="74"/>
      <c r="AL250" s="74"/>
      <c r="AM250" s="74"/>
      <c r="AN250" s="74"/>
      <c r="AO250" s="74"/>
      <c r="AP250" s="59">
        <f t="shared" si="15"/>
        <v>0</v>
      </c>
      <c r="AQ250" s="82"/>
      <c r="AR250" s="82">
        <v>97.2</v>
      </c>
      <c r="AS250" s="82"/>
      <c r="AT250" s="82"/>
      <c r="AU250" s="82"/>
      <c r="AV250" s="82"/>
      <c r="AW250" s="83">
        <f t="shared" si="16"/>
        <v>97.2</v>
      </c>
      <c r="AX250" s="82"/>
      <c r="AY250" s="82"/>
      <c r="AZ250" s="82"/>
      <c r="BA250" s="82"/>
      <c r="BB250" s="82"/>
      <c r="BC250" s="82"/>
      <c r="BD250" s="83">
        <f t="shared" si="17"/>
        <v>0</v>
      </c>
    </row>
    <row r="251" spans="1:56" ht="20" customHeight="1" x14ac:dyDescent="0.35">
      <c r="A251" t="s">
        <v>185</v>
      </c>
      <c r="B251" s="174" t="s">
        <v>476</v>
      </c>
      <c r="C251" s="174"/>
      <c r="D251" s="174"/>
      <c r="E251" s="174"/>
      <c r="F251" s="174"/>
      <c r="G251" s="174"/>
      <c r="H251" s="174"/>
      <c r="I251" s="174"/>
      <c r="J251" s="174"/>
      <c r="K251" s="174"/>
      <c r="L251" s="174"/>
      <c r="M251" s="174"/>
      <c r="N251" s="174"/>
      <c r="O251" s="1"/>
      <c r="P251" s="12" t="s">
        <v>19</v>
      </c>
      <c r="Q251" s="12" t="s">
        <v>348</v>
      </c>
      <c r="R251" s="82"/>
      <c r="S251" s="82"/>
      <c r="T251" s="82"/>
      <c r="U251" s="83">
        <f t="shared" si="12"/>
        <v>0</v>
      </c>
      <c r="V251" s="82"/>
      <c r="W251" s="82"/>
      <c r="X251" s="82"/>
      <c r="Y251" s="82"/>
      <c r="Z251" s="82"/>
      <c r="AA251" s="82"/>
      <c r="AB251" s="83">
        <f t="shared" si="13"/>
        <v>0</v>
      </c>
      <c r="AC251" s="82"/>
      <c r="AD251" s="82"/>
      <c r="AE251" s="82"/>
      <c r="AF251" s="82">
        <v>240.65</v>
      </c>
      <c r="AG251" s="82"/>
      <c r="AH251" s="82"/>
      <c r="AI251" s="83">
        <f t="shared" si="14"/>
        <v>240.65</v>
      </c>
      <c r="AJ251" s="74"/>
      <c r="AK251" s="74"/>
      <c r="AL251" s="74"/>
      <c r="AM251" s="74"/>
      <c r="AN251" s="74"/>
      <c r="AO251" s="74"/>
      <c r="AP251" s="59">
        <f t="shared" si="15"/>
        <v>0</v>
      </c>
      <c r="AQ251" s="82"/>
      <c r="AR251" s="82"/>
      <c r="AS251" s="82"/>
      <c r="AT251" s="82"/>
      <c r="AU251" s="82"/>
      <c r="AV251" s="82"/>
      <c r="AW251" s="83">
        <f t="shared" si="16"/>
        <v>0</v>
      </c>
      <c r="AX251" s="82"/>
      <c r="AY251" s="82"/>
      <c r="AZ251" s="82"/>
      <c r="BA251" s="82"/>
      <c r="BB251" s="82"/>
      <c r="BC251" s="82"/>
      <c r="BD251" s="83">
        <f t="shared" si="17"/>
        <v>0</v>
      </c>
    </row>
    <row r="252" spans="1:56" ht="20" customHeight="1" x14ac:dyDescent="0.35">
      <c r="A252" t="s">
        <v>186</v>
      </c>
      <c r="B252" s="170" t="s">
        <v>878</v>
      </c>
      <c r="C252" s="170"/>
      <c r="D252" s="170"/>
      <c r="E252" s="170"/>
      <c r="F252" s="170"/>
      <c r="G252" s="170"/>
      <c r="H252" s="170"/>
      <c r="I252" s="170"/>
      <c r="J252" s="170"/>
      <c r="K252" s="170"/>
      <c r="L252" s="170"/>
      <c r="M252" s="170"/>
      <c r="N252" s="170"/>
      <c r="O252" s="1"/>
      <c r="P252" s="12" t="s">
        <v>19</v>
      </c>
      <c r="Q252" s="12" t="s">
        <v>348</v>
      </c>
      <c r="R252" s="82"/>
      <c r="S252" s="82"/>
      <c r="T252" s="82"/>
      <c r="U252" s="83">
        <f t="shared" si="12"/>
        <v>0</v>
      </c>
      <c r="V252" s="82"/>
      <c r="W252" s="82"/>
      <c r="X252" s="82"/>
      <c r="Y252" s="82"/>
      <c r="Z252" s="82"/>
      <c r="AA252" s="82"/>
      <c r="AB252" s="83">
        <f t="shared" si="13"/>
        <v>0</v>
      </c>
      <c r="AC252" s="82"/>
      <c r="AD252" s="82"/>
      <c r="AE252" s="82"/>
      <c r="AF252" s="82"/>
      <c r="AG252" s="82"/>
      <c r="AH252" s="82"/>
      <c r="AI252" s="83">
        <f t="shared" si="14"/>
        <v>0</v>
      </c>
      <c r="AJ252" s="74"/>
      <c r="AK252" s="74"/>
      <c r="AL252" s="74"/>
      <c r="AM252" s="74"/>
      <c r="AN252" s="74"/>
      <c r="AO252" s="74"/>
      <c r="AP252" s="59">
        <f t="shared" si="15"/>
        <v>0</v>
      </c>
      <c r="AQ252" s="82"/>
      <c r="AR252" s="82"/>
      <c r="AS252" s="82"/>
      <c r="AT252" s="82"/>
      <c r="AU252" s="82"/>
      <c r="AV252" s="82"/>
      <c r="AW252" s="83">
        <f t="shared" si="16"/>
        <v>0</v>
      </c>
      <c r="AX252" s="82"/>
      <c r="AY252" s="82"/>
      <c r="AZ252" s="82"/>
      <c r="BA252" s="82"/>
      <c r="BB252" s="82"/>
      <c r="BC252" s="82"/>
      <c r="BD252" s="83">
        <f t="shared" si="17"/>
        <v>0</v>
      </c>
    </row>
    <row r="253" spans="1:56" ht="20" customHeight="1" x14ac:dyDescent="0.35">
      <c r="A253" t="s">
        <v>187</v>
      </c>
      <c r="B253" s="170"/>
      <c r="C253" s="170"/>
      <c r="D253" s="170"/>
      <c r="E253" s="170"/>
      <c r="F253" s="170"/>
      <c r="G253" s="170"/>
      <c r="H253" s="170"/>
      <c r="I253" s="170"/>
      <c r="J253" s="170"/>
      <c r="K253" s="170"/>
      <c r="L253" s="170"/>
      <c r="M253" s="170"/>
      <c r="N253" s="170"/>
      <c r="O253" s="1"/>
      <c r="P253" s="12" t="s">
        <v>19</v>
      </c>
      <c r="Q253" s="12" t="s">
        <v>348</v>
      </c>
      <c r="R253" s="82"/>
      <c r="S253" s="82"/>
      <c r="T253" s="82"/>
      <c r="U253" s="83">
        <f t="shared" si="12"/>
        <v>0</v>
      </c>
      <c r="V253" s="82"/>
      <c r="W253" s="82"/>
      <c r="X253" s="82">
        <v>61.68</v>
      </c>
      <c r="Y253" s="82"/>
      <c r="Z253" s="82"/>
      <c r="AA253" s="82"/>
      <c r="AB253" s="83">
        <f t="shared" si="13"/>
        <v>61.68</v>
      </c>
      <c r="AC253" s="82"/>
      <c r="AD253" s="82"/>
      <c r="AE253" s="82"/>
      <c r="AF253" s="82"/>
      <c r="AG253" s="82"/>
      <c r="AH253" s="82"/>
      <c r="AI253" s="83">
        <f t="shared" si="14"/>
        <v>0</v>
      </c>
      <c r="AJ253" s="74"/>
      <c r="AK253" s="74"/>
      <c r="AL253" s="74"/>
      <c r="AM253" s="74"/>
      <c r="AN253" s="74"/>
      <c r="AO253" s="74"/>
      <c r="AP253" s="59">
        <f t="shared" si="15"/>
        <v>0</v>
      </c>
      <c r="AQ253" s="82"/>
      <c r="AR253" s="82"/>
      <c r="AS253" s="82"/>
      <c r="AT253" s="82"/>
      <c r="AU253" s="82"/>
      <c r="AV253" s="82"/>
      <c r="AW253" s="83">
        <f t="shared" si="16"/>
        <v>0</v>
      </c>
      <c r="AX253" s="82"/>
      <c r="AY253" s="82"/>
      <c r="AZ253" s="82"/>
      <c r="BA253" s="82"/>
      <c r="BB253" s="82"/>
      <c r="BC253" s="82"/>
      <c r="BD253" s="83">
        <f t="shared" si="17"/>
        <v>0</v>
      </c>
    </row>
    <row r="254" spans="1:56" ht="20" customHeight="1" x14ac:dyDescent="0.35">
      <c r="A254" t="s">
        <v>188</v>
      </c>
      <c r="B254" s="170"/>
      <c r="C254" s="170"/>
      <c r="D254" s="170"/>
      <c r="E254" s="170"/>
      <c r="F254" s="170"/>
      <c r="G254" s="170"/>
      <c r="H254" s="170"/>
      <c r="I254" s="170"/>
      <c r="J254" s="170"/>
      <c r="K254" s="170"/>
      <c r="L254" s="170"/>
      <c r="M254" s="170"/>
      <c r="N254" s="170"/>
      <c r="O254" s="1"/>
      <c r="P254" s="12" t="s">
        <v>19</v>
      </c>
      <c r="Q254" s="12" t="s">
        <v>349</v>
      </c>
      <c r="R254" s="82"/>
      <c r="S254" s="82"/>
      <c r="T254" s="82">
        <v>131.68</v>
      </c>
      <c r="U254" s="83">
        <f t="shared" si="12"/>
        <v>131.68</v>
      </c>
      <c r="V254" s="82"/>
      <c r="W254" s="82"/>
      <c r="X254" s="82"/>
      <c r="Y254" s="82"/>
      <c r="Z254" s="82">
        <v>213.27</v>
      </c>
      <c r="AA254" s="82"/>
      <c r="AB254" s="83">
        <f t="shared" si="13"/>
        <v>213.27</v>
      </c>
      <c r="AC254" s="82"/>
      <c r="AD254" s="82"/>
      <c r="AE254" s="82"/>
      <c r="AF254" s="82">
        <v>187.1</v>
      </c>
      <c r="AG254" s="82"/>
      <c r="AH254" s="82"/>
      <c r="AI254" s="83">
        <f t="shared" si="14"/>
        <v>187.1</v>
      </c>
      <c r="AJ254" s="74"/>
      <c r="AK254" s="74"/>
      <c r="AL254" s="74"/>
      <c r="AM254" s="74">
        <v>207.66</v>
      </c>
      <c r="AN254" s="74"/>
      <c r="AO254" s="74"/>
      <c r="AP254" s="59">
        <f t="shared" si="15"/>
        <v>207.66</v>
      </c>
      <c r="AQ254" s="82"/>
      <c r="AR254" s="82">
        <v>209.91</v>
      </c>
      <c r="AS254" s="82"/>
      <c r="AT254" s="82"/>
      <c r="AU254" s="82"/>
      <c r="AV254" s="82"/>
      <c r="AW254" s="83">
        <f t="shared" si="16"/>
        <v>209.91</v>
      </c>
      <c r="AX254" s="82">
        <v>218.64</v>
      </c>
      <c r="AY254" s="82"/>
      <c r="AZ254" s="82"/>
      <c r="BA254" s="82"/>
      <c r="BB254" s="82"/>
      <c r="BC254" s="82"/>
      <c r="BD254" s="83">
        <f t="shared" si="17"/>
        <v>218.64</v>
      </c>
    </row>
    <row r="255" spans="1:56" ht="20" customHeight="1" x14ac:dyDescent="0.35">
      <c r="A255" t="s">
        <v>189</v>
      </c>
      <c r="B255" s="170" t="s">
        <v>879</v>
      </c>
      <c r="C255" s="170"/>
      <c r="D255" s="170"/>
      <c r="E255" s="170"/>
      <c r="F255" s="170"/>
      <c r="G255" s="170"/>
      <c r="H255" s="170"/>
      <c r="I255" s="170"/>
      <c r="J255" s="170"/>
      <c r="K255" s="170"/>
      <c r="L255" s="170"/>
      <c r="M255" s="170"/>
      <c r="N255" s="170"/>
      <c r="O255" s="1"/>
      <c r="P255" s="12" t="s">
        <v>19</v>
      </c>
      <c r="Q255" s="12" t="s">
        <v>348</v>
      </c>
      <c r="R255" s="82"/>
      <c r="S255" s="82"/>
      <c r="T255" s="82"/>
      <c r="U255" s="83">
        <f t="shared" si="12"/>
        <v>0</v>
      </c>
      <c r="V255" s="82"/>
      <c r="W255" s="82"/>
      <c r="X255" s="82"/>
      <c r="Y255" s="82"/>
      <c r="Z255" s="82"/>
      <c r="AA255" s="82"/>
      <c r="AB255" s="83">
        <f t="shared" si="13"/>
        <v>0</v>
      </c>
      <c r="AC255" s="82"/>
      <c r="AD255" s="82"/>
      <c r="AE255" s="82">
        <v>70.09</v>
      </c>
      <c r="AF255" s="82"/>
      <c r="AG255" s="82"/>
      <c r="AH255" s="82"/>
      <c r="AI255" s="83">
        <f t="shared" si="14"/>
        <v>70.09</v>
      </c>
      <c r="AJ255" s="74"/>
      <c r="AK255" s="74"/>
      <c r="AL255" s="74"/>
      <c r="AM255" s="74"/>
      <c r="AN255" s="74"/>
      <c r="AO255" s="74"/>
      <c r="AP255" s="59">
        <f t="shared" si="15"/>
        <v>0</v>
      </c>
      <c r="AQ255" s="82"/>
      <c r="AR255" s="82"/>
      <c r="AS255" s="82"/>
      <c r="AT255" s="82"/>
      <c r="AU255" s="82"/>
      <c r="AV255" s="82"/>
      <c r="AW255" s="83">
        <f t="shared" si="16"/>
        <v>0</v>
      </c>
      <c r="AX255" s="82"/>
      <c r="AY255" s="82"/>
      <c r="AZ255" s="82"/>
      <c r="BA255" s="82"/>
      <c r="BB255" s="82"/>
      <c r="BC255" s="82"/>
      <c r="BD255" s="83">
        <f t="shared" si="17"/>
        <v>0</v>
      </c>
    </row>
    <row r="256" spans="1:56" ht="20" customHeight="1" x14ac:dyDescent="0.35">
      <c r="A256" t="s">
        <v>190</v>
      </c>
      <c r="B256" s="170" t="s">
        <v>191</v>
      </c>
      <c r="C256" s="170"/>
      <c r="D256" s="170"/>
      <c r="E256" s="170"/>
      <c r="F256" s="170"/>
      <c r="G256" s="170"/>
      <c r="H256" s="170"/>
      <c r="I256" s="170"/>
      <c r="J256" s="170"/>
      <c r="K256" s="170"/>
      <c r="L256" s="170"/>
      <c r="M256" s="170"/>
      <c r="N256" s="170"/>
      <c r="O256" s="1"/>
      <c r="P256" s="12" t="s">
        <v>19</v>
      </c>
      <c r="Q256" s="12" t="s">
        <v>348</v>
      </c>
      <c r="R256" s="82"/>
      <c r="S256" s="82"/>
      <c r="T256" s="82"/>
      <c r="U256" s="83">
        <f t="shared" si="12"/>
        <v>0</v>
      </c>
      <c r="V256" s="82"/>
      <c r="W256" s="82"/>
      <c r="X256" s="82">
        <v>384.3</v>
      </c>
      <c r="Y256" s="82">
        <v>82.24</v>
      </c>
      <c r="Z256" s="82"/>
      <c r="AA256" s="82"/>
      <c r="AB256" s="83">
        <f t="shared" si="13"/>
        <v>466.54</v>
      </c>
      <c r="AC256" s="82"/>
      <c r="AD256" s="82"/>
      <c r="AE256" s="82"/>
      <c r="AF256" s="82"/>
      <c r="AG256" s="82"/>
      <c r="AH256" s="84"/>
      <c r="AI256" s="83">
        <f t="shared" si="14"/>
        <v>0</v>
      </c>
      <c r="AJ256" s="74"/>
      <c r="AK256" s="74"/>
      <c r="AL256" s="74"/>
      <c r="AM256" s="74">
        <v>342.24</v>
      </c>
      <c r="AN256" s="74"/>
      <c r="AO256" s="74"/>
      <c r="AP256" s="59">
        <f t="shared" si="15"/>
        <v>342.24</v>
      </c>
      <c r="AQ256" s="82"/>
      <c r="AR256" s="82"/>
      <c r="AS256" s="82">
        <v>376.17</v>
      </c>
      <c r="AT256" s="82"/>
      <c r="AU256" s="82"/>
      <c r="AV256" s="82"/>
      <c r="AW256" s="83">
        <f t="shared" si="16"/>
        <v>376.17</v>
      </c>
      <c r="AX256" s="82"/>
      <c r="AY256" s="82"/>
      <c r="AZ256" s="82"/>
      <c r="BA256" s="82"/>
      <c r="BB256" s="82"/>
      <c r="BC256" s="82"/>
      <c r="BD256" s="83">
        <f t="shared" si="17"/>
        <v>0</v>
      </c>
    </row>
    <row r="257" spans="1:56" ht="20" customHeight="1" x14ac:dyDescent="0.35">
      <c r="A257" t="s">
        <v>192</v>
      </c>
      <c r="B257" s="170" t="s">
        <v>477</v>
      </c>
      <c r="C257" s="170"/>
      <c r="D257" s="170"/>
      <c r="E257" s="170"/>
      <c r="F257" s="170"/>
      <c r="G257" s="170"/>
      <c r="H257" s="170"/>
      <c r="I257" s="170"/>
      <c r="J257" s="170"/>
      <c r="K257" s="170"/>
      <c r="L257" s="170"/>
      <c r="M257" s="170"/>
      <c r="N257" s="170"/>
      <c r="O257" s="1"/>
      <c r="P257" s="12" t="s">
        <v>56</v>
      </c>
      <c r="Q257" s="12" t="s">
        <v>348</v>
      </c>
      <c r="R257" s="82"/>
      <c r="S257" s="82"/>
      <c r="T257" s="82"/>
      <c r="U257" s="83">
        <f t="shared" si="12"/>
        <v>0</v>
      </c>
      <c r="V257" s="82"/>
      <c r="W257" s="82"/>
      <c r="X257" s="82"/>
      <c r="Y257" s="82"/>
      <c r="Z257" s="82">
        <v>42.99</v>
      </c>
      <c r="AA257" s="82"/>
      <c r="AB257" s="83">
        <f t="shared" si="13"/>
        <v>42.99</v>
      </c>
      <c r="AC257" s="82"/>
      <c r="AD257" s="82"/>
      <c r="AE257" s="82"/>
      <c r="AF257" s="82"/>
      <c r="AG257" s="82"/>
      <c r="AH257" s="82"/>
      <c r="AI257" s="83">
        <f t="shared" si="14"/>
        <v>0</v>
      </c>
      <c r="AJ257" s="74"/>
      <c r="AK257" s="74"/>
      <c r="AL257" s="74"/>
      <c r="AM257" s="74"/>
      <c r="AN257" s="74"/>
      <c r="AO257" s="74"/>
      <c r="AP257" s="59">
        <f t="shared" si="15"/>
        <v>0</v>
      </c>
      <c r="AQ257" s="82"/>
      <c r="AR257" s="82"/>
      <c r="AS257" s="82"/>
      <c r="AT257" s="82"/>
      <c r="AU257" s="82"/>
      <c r="AV257" s="82"/>
      <c r="AW257" s="83">
        <f t="shared" si="16"/>
        <v>0</v>
      </c>
      <c r="AX257" s="82"/>
      <c r="AY257" s="82"/>
      <c r="AZ257" s="82"/>
      <c r="BA257" s="82"/>
      <c r="BB257" s="82"/>
      <c r="BC257" s="82"/>
      <c r="BD257" s="83">
        <f t="shared" si="17"/>
        <v>0</v>
      </c>
    </row>
    <row r="258" spans="1:56" ht="20" customHeight="1" x14ac:dyDescent="0.35">
      <c r="A258" t="s">
        <v>193</v>
      </c>
      <c r="B258" s="188"/>
      <c r="C258" s="188"/>
      <c r="D258" s="188"/>
      <c r="E258" s="188"/>
      <c r="F258" s="188"/>
      <c r="G258" s="188"/>
      <c r="H258" s="188"/>
      <c r="I258" s="188"/>
      <c r="J258" s="188"/>
      <c r="K258" s="188"/>
      <c r="L258" s="188"/>
      <c r="M258" s="188"/>
      <c r="N258" s="188"/>
      <c r="O258" s="1"/>
      <c r="P258" s="12" t="s">
        <v>59</v>
      </c>
      <c r="Q258" s="12" t="s">
        <v>348</v>
      </c>
      <c r="R258" s="82"/>
      <c r="S258" s="82"/>
      <c r="T258" s="82"/>
      <c r="U258" s="83">
        <f t="shared" si="12"/>
        <v>0</v>
      </c>
      <c r="V258" s="82"/>
      <c r="W258" s="82"/>
      <c r="X258" s="82">
        <v>42.99</v>
      </c>
      <c r="Y258" s="82"/>
      <c r="Z258" s="82"/>
      <c r="AA258" s="82">
        <v>32</v>
      </c>
      <c r="AB258" s="83">
        <f t="shared" si="13"/>
        <v>74.990000000000009</v>
      </c>
      <c r="AC258" s="82"/>
      <c r="AD258" s="82"/>
      <c r="AE258" s="82"/>
      <c r="AF258" s="82"/>
      <c r="AG258" s="82"/>
      <c r="AH258" s="82"/>
      <c r="AI258" s="83">
        <f t="shared" si="14"/>
        <v>0</v>
      </c>
      <c r="AJ258" s="74"/>
      <c r="AK258" s="74"/>
      <c r="AL258" s="74"/>
      <c r="AM258" s="74"/>
      <c r="AN258" s="74"/>
      <c r="AO258" s="74"/>
      <c r="AP258" s="59">
        <f t="shared" si="15"/>
        <v>0</v>
      </c>
      <c r="AQ258" s="82"/>
      <c r="AR258" s="82"/>
      <c r="AS258" s="82"/>
      <c r="AT258" s="82"/>
      <c r="AU258" s="82"/>
      <c r="AV258" s="82"/>
      <c r="AW258" s="83">
        <f t="shared" si="16"/>
        <v>0</v>
      </c>
      <c r="AX258" s="82"/>
      <c r="AY258" s="82"/>
      <c r="AZ258" s="82"/>
      <c r="BA258" s="82"/>
      <c r="BB258" s="82"/>
      <c r="BC258" s="82"/>
      <c r="BD258" s="83">
        <f t="shared" si="17"/>
        <v>0</v>
      </c>
    </row>
    <row r="259" spans="1:56" ht="20" customHeight="1" x14ac:dyDescent="0.35">
      <c r="A259" t="s">
        <v>194</v>
      </c>
      <c r="B259" s="174"/>
      <c r="C259" s="174"/>
      <c r="D259" s="174"/>
      <c r="E259" s="174"/>
      <c r="F259" s="174"/>
      <c r="G259" s="174"/>
      <c r="H259" s="174"/>
      <c r="I259" s="174"/>
      <c r="J259" s="174"/>
      <c r="K259" s="174"/>
      <c r="L259" s="174"/>
      <c r="M259" s="174"/>
      <c r="N259" s="174"/>
      <c r="O259" s="1"/>
      <c r="P259" s="12" t="s">
        <v>19</v>
      </c>
      <c r="Q259" s="12" t="s">
        <v>348</v>
      </c>
      <c r="R259" s="82"/>
      <c r="S259" s="82"/>
      <c r="T259" s="82"/>
      <c r="U259" s="83">
        <f t="shared" si="12"/>
        <v>0</v>
      </c>
      <c r="V259" s="82"/>
      <c r="W259" s="82">
        <v>94.86</v>
      </c>
      <c r="X259" s="82"/>
      <c r="Y259" s="82"/>
      <c r="Z259" s="82"/>
      <c r="AA259" s="82"/>
      <c r="AB259" s="83">
        <f t="shared" si="13"/>
        <v>94.86</v>
      </c>
      <c r="AC259" s="82"/>
      <c r="AD259" s="82"/>
      <c r="AE259" s="82"/>
      <c r="AF259" s="82"/>
      <c r="AG259" s="82"/>
      <c r="AH259" s="82"/>
      <c r="AI259" s="83">
        <f t="shared" si="14"/>
        <v>0</v>
      </c>
      <c r="AJ259" s="74"/>
      <c r="AK259" s="74"/>
      <c r="AL259" s="74"/>
      <c r="AM259" s="74"/>
      <c r="AN259" s="74"/>
      <c r="AO259" s="74"/>
      <c r="AP259" s="59">
        <f t="shared" si="15"/>
        <v>0</v>
      </c>
      <c r="AQ259" s="82"/>
      <c r="AR259" s="82">
        <v>203.7</v>
      </c>
      <c r="AS259" s="82"/>
      <c r="AT259" s="82"/>
      <c r="AU259" s="82"/>
      <c r="AV259" s="82"/>
      <c r="AW259" s="83">
        <f t="shared" si="16"/>
        <v>203.7</v>
      </c>
      <c r="AX259" s="82"/>
      <c r="AY259" s="82"/>
      <c r="AZ259" s="82"/>
      <c r="BA259" s="82"/>
      <c r="BB259" s="82"/>
      <c r="BC259" s="82"/>
      <c r="BD259" s="83">
        <f t="shared" si="17"/>
        <v>0</v>
      </c>
    </row>
    <row r="260" spans="1:56" ht="20" customHeight="1" x14ac:dyDescent="0.35">
      <c r="A260" t="s">
        <v>195</v>
      </c>
      <c r="B260" s="170" t="s">
        <v>701</v>
      </c>
      <c r="C260" s="170"/>
      <c r="D260" s="170"/>
      <c r="E260" s="170"/>
      <c r="F260" s="170"/>
      <c r="G260" s="170"/>
      <c r="H260" s="170"/>
      <c r="I260" s="170"/>
      <c r="J260" s="170"/>
      <c r="K260" s="170"/>
      <c r="L260" s="170"/>
      <c r="M260" s="170"/>
      <c r="N260" s="170"/>
      <c r="O260" s="1"/>
      <c r="P260" s="12" t="s">
        <v>10</v>
      </c>
      <c r="Q260" s="12" t="s">
        <v>348</v>
      </c>
      <c r="R260" s="82"/>
      <c r="S260" s="82"/>
      <c r="T260" s="82"/>
      <c r="U260" s="83">
        <f t="shared" ref="U260:U323" si="24">SUM(R260:T260)</f>
        <v>0</v>
      </c>
      <c r="V260" s="82"/>
      <c r="W260" s="82"/>
      <c r="X260" s="82"/>
      <c r="Y260" s="82"/>
      <c r="Z260" s="82"/>
      <c r="AA260" s="82"/>
      <c r="AB260" s="83">
        <f t="shared" ref="AB260:AB323" si="25">SUM(V260:AA260)</f>
        <v>0</v>
      </c>
      <c r="AC260" s="82"/>
      <c r="AD260" s="82"/>
      <c r="AE260" s="82"/>
      <c r="AF260" s="82"/>
      <c r="AG260" s="82"/>
      <c r="AH260" s="82"/>
      <c r="AI260" s="83">
        <f t="shared" ref="AI260:AI323" si="26">SUM(AC260:AH260)</f>
        <v>0</v>
      </c>
      <c r="AJ260" s="74"/>
      <c r="AK260" s="74"/>
      <c r="AL260" s="74"/>
      <c r="AM260" s="74">
        <v>47.66</v>
      </c>
      <c r="AN260" s="74"/>
      <c r="AO260" s="74"/>
      <c r="AP260" s="59">
        <f t="shared" ref="AP260:AP323" si="27">SUM(AJ260:AO260)</f>
        <v>47.66</v>
      </c>
      <c r="AQ260" s="82"/>
      <c r="AR260" s="82"/>
      <c r="AS260" s="82"/>
      <c r="AT260" s="82"/>
      <c r="AU260" s="82"/>
      <c r="AV260" s="82"/>
      <c r="AW260" s="83">
        <f t="shared" ref="AW260:AW323" si="28">SUM(AQ260:AV260)</f>
        <v>0</v>
      </c>
      <c r="AX260" s="82"/>
      <c r="AY260" s="82"/>
      <c r="AZ260" s="82"/>
      <c r="BA260" s="82"/>
      <c r="BB260" s="82"/>
      <c r="BC260" s="82"/>
      <c r="BD260" s="83">
        <f t="shared" ref="BD260:BD323" si="29">SUM(AX260:BC260)</f>
        <v>0</v>
      </c>
    </row>
    <row r="261" spans="1:56" ht="20" customHeight="1" x14ac:dyDescent="0.35">
      <c r="A261" t="s">
        <v>196</v>
      </c>
      <c r="B261" s="170"/>
      <c r="C261" s="170"/>
      <c r="D261" s="170"/>
      <c r="E261" s="170"/>
      <c r="F261" s="170"/>
      <c r="G261" s="170"/>
      <c r="H261" s="170"/>
      <c r="I261" s="170"/>
      <c r="J261" s="170"/>
      <c r="K261" s="170"/>
      <c r="L261" s="170"/>
      <c r="M261" s="170"/>
      <c r="N261" s="170"/>
      <c r="O261" s="1"/>
      <c r="P261" s="12" t="s">
        <v>19</v>
      </c>
      <c r="Q261" s="12" t="s">
        <v>348</v>
      </c>
      <c r="R261" s="82"/>
      <c r="S261" s="82"/>
      <c r="T261" s="82"/>
      <c r="U261" s="83">
        <f t="shared" si="24"/>
        <v>0</v>
      </c>
      <c r="V261" s="82"/>
      <c r="W261" s="82"/>
      <c r="X261" s="82"/>
      <c r="Y261" s="82"/>
      <c r="Z261" s="82"/>
      <c r="AA261" s="82"/>
      <c r="AB261" s="83">
        <f t="shared" si="25"/>
        <v>0</v>
      </c>
      <c r="AC261" s="82"/>
      <c r="AD261" s="82"/>
      <c r="AE261" s="82">
        <v>104.67</v>
      </c>
      <c r="AF261" s="82"/>
      <c r="AG261" s="82"/>
      <c r="AH261" s="82"/>
      <c r="AI261" s="83">
        <f t="shared" si="26"/>
        <v>104.67</v>
      </c>
      <c r="AJ261" s="74"/>
      <c r="AK261" s="74"/>
      <c r="AL261" s="74"/>
      <c r="AM261" s="74"/>
      <c r="AN261" s="74"/>
      <c r="AO261" s="74"/>
      <c r="AP261" s="59">
        <f t="shared" si="27"/>
        <v>0</v>
      </c>
      <c r="AQ261" s="82"/>
      <c r="AR261" s="82"/>
      <c r="AS261" s="82"/>
      <c r="AT261" s="82"/>
      <c r="AU261" s="82"/>
      <c r="AV261" s="82"/>
      <c r="AW261" s="83">
        <f t="shared" si="28"/>
        <v>0</v>
      </c>
      <c r="AX261" s="82"/>
      <c r="AY261" s="82"/>
      <c r="AZ261" s="82"/>
      <c r="BA261" s="82"/>
      <c r="BB261" s="82"/>
      <c r="BC261" s="82"/>
      <c r="BD261" s="83">
        <f t="shared" si="29"/>
        <v>0</v>
      </c>
    </row>
    <row r="262" spans="1:56" ht="20" customHeight="1" x14ac:dyDescent="0.35">
      <c r="A262" t="s">
        <v>197</v>
      </c>
      <c r="B262" s="170" t="s">
        <v>198</v>
      </c>
      <c r="C262" s="170"/>
      <c r="D262" s="170"/>
      <c r="E262" s="170"/>
      <c r="F262" s="170"/>
      <c r="G262" s="170"/>
      <c r="H262" s="170"/>
      <c r="I262" s="170"/>
      <c r="J262" s="170"/>
      <c r="K262" s="170"/>
      <c r="L262" s="170"/>
      <c r="M262" s="170"/>
      <c r="N262" s="170"/>
      <c r="O262" s="1"/>
      <c r="P262" s="12" t="s">
        <v>10</v>
      </c>
      <c r="Q262" s="12" t="s">
        <v>348</v>
      </c>
      <c r="R262" s="82"/>
      <c r="S262" s="82"/>
      <c r="T262" s="82"/>
      <c r="U262" s="83">
        <f t="shared" si="24"/>
        <v>0</v>
      </c>
      <c r="V262" s="82">
        <v>134.58000000000001</v>
      </c>
      <c r="W262" s="82"/>
      <c r="X262" s="82"/>
      <c r="Y262" s="82"/>
      <c r="Z262" s="82"/>
      <c r="AA262" s="82"/>
      <c r="AB262" s="83">
        <f t="shared" si="25"/>
        <v>134.58000000000001</v>
      </c>
      <c r="AC262" s="82"/>
      <c r="AD262" s="82"/>
      <c r="AE262" s="82"/>
      <c r="AF262" s="82"/>
      <c r="AG262" s="82"/>
      <c r="AH262" s="82"/>
      <c r="AI262" s="83">
        <f t="shared" si="26"/>
        <v>0</v>
      </c>
      <c r="AJ262" s="74"/>
      <c r="AK262" s="74"/>
      <c r="AL262" s="74"/>
      <c r="AM262" s="74"/>
      <c r="AN262" s="74"/>
      <c r="AO262" s="74">
        <v>230.47</v>
      </c>
      <c r="AP262" s="59">
        <f t="shared" si="27"/>
        <v>230.47</v>
      </c>
      <c r="AQ262" s="82"/>
      <c r="AR262" s="82"/>
      <c r="AS262" s="82"/>
      <c r="AT262" s="82"/>
      <c r="AU262" s="82"/>
      <c r="AV262" s="82"/>
      <c r="AW262" s="83">
        <f t="shared" si="28"/>
        <v>0</v>
      </c>
      <c r="AX262" s="82"/>
      <c r="AY262" s="82"/>
      <c r="AZ262" s="82"/>
      <c r="BA262" s="82"/>
      <c r="BB262" s="82"/>
      <c r="BC262" s="82"/>
      <c r="BD262" s="83">
        <f t="shared" si="29"/>
        <v>0</v>
      </c>
    </row>
    <row r="263" spans="1:56" ht="20" customHeight="1" x14ac:dyDescent="0.35">
      <c r="A263" t="s">
        <v>199</v>
      </c>
      <c r="B263" s="170" t="s">
        <v>478</v>
      </c>
      <c r="C263" s="170"/>
      <c r="D263" s="170"/>
      <c r="E263" s="170"/>
      <c r="F263" s="170"/>
      <c r="G263" s="170"/>
      <c r="H263" s="170"/>
      <c r="I263" s="170"/>
      <c r="J263" s="170"/>
      <c r="K263" s="170"/>
      <c r="L263" s="170"/>
      <c r="M263" s="170"/>
      <c r="N263" s="170"/>
      <c r="O263" s="1"/>
      <c r="P263" s="12" t="s">
        <v>10</v>
      </c>
      <c r="Q263" s="12" t="s">
        <v>348</v>
      </c>
      <c r="R263" s="82"/>
      <c r="S263" s="82">
        <v>129.91</v>
      </c>
      <c r="T263" s="82"/>
      <c r="U263" s="83">
        <f t="shared" si="24"/>
        <v>129.91</v>
      </c>
      <c r="V263" s="82"/>
      <c r="W263" s="82">
        <v>121.03</v>
      </c>
      <c r="X263" s="82"/>
      <c r="Y263" s="82"/>
      <c r="Z263" s="82">
        <v>105.61</v>
      </c>
      <c r="AA263" s="82"/>
      <c r="AB263" s="83">
        <f t="shared" si="25"/>
        <v>226.64</v>
      </c>
      <c r="AC263" s="82"/>
      <c r="AD263" s="82">
        <v>50.93</v>
      </c>
      <c r="AE263" s="82"/>
      <c r="AF263" s="82">
        <v>220.8</v>
      </c>
      <c r="AG263" s="82"/>
      <c r="AH263" s="82"/>
      <c r="AI263" s="83">
        <f t="shared" si="26"/>
        <v>271.73</v>
      </c>
      <c r="AJ263" s="74"/>
      <c r="AK263" s="74">
        <v>248.13</v>
      </c>
      <c r="AL263" s="74"/>
      <c r="AM263" s="74"/>
      <c r="AN263" s="74"/>
      <c r="AO263" s="74"/>
      <c r="AP263" s="59">
        <f t="shared" si="27"/>
        <v>248.13</v>
      </c>
      <c r="AQ263" s="82"/>
      <c r="AR263" s="82"/>
      <c r="AS263" s="82">
        <v>85.05</v>
      </c>
      <c r="AT263" s="82">
        <v>156.54</v>
      </c>
      <c r="AU263" s="82"/>
      <c r="AV263" s="82"/>
      <c r="AW263" s="83">
        <f t="shared" si="28"/>
        <v>241.58999999999997</v>
      </c>
      <c r="AX263" s="82"/>
      <c r="AY263" s="82">
        <v>85.05</v>
      </c>
      <c r="AZ263" s="82"/>
      <c r="BA263" s="82"/>
      <c r="BB263" s="82"/>
      <c r="BC263" s="82"/>
      <c r="BD263" s="83">
        <f t="shared" si="29"/>
        <v>85.05</v>
      </c>
    </row>
    <row r="264" spans="1:56" ht="20" customHeight="1" x14ac:dyDescent="0.35">
      <c r="A264" t="s">
        <v>200</v>
      </c>
      <c r="B264" s="170" t="s">
        <v>880</v>
      </c>
      <c r="C264" s="170"/>
      <c r="D264" s="170"/>
      <c r="E264" s="170"/>
      <c r="F264" s="170"/>
      <c r="G264" s="170"/>
      <c r="H264" s="170"/>
      <c r="I264" s="170"/>
      <c r="J264" s="170"/>
      <c r="K264" s="170"/>
      <c r="L264" s="170"/>
      <c r="M264" s="170"/>
      <c r="N264" s="170"/>
      <c r="O264" s="1"/>
      <c r="P264" s="12" t="s">
        <v>10</v>
      </c>
      <c r="Q264" s="12" t="s">
        <v>348</v>
      </c>
      <c r="R264" s="82"/>
      <c r="S264" s="82"/>
      <c r="T264" s="82"/>
      <c r="U264" s="83">
        <f t="shared" si="24"/>
        <v>0</v>
      </c>
      <c r="V264" s="82"/>
      <c r="W264" s="82"/>
      <c r="X264" s="82"/>
      <c r="Y264" s="82"/>
      <c r="Z264" s="82"/>
      <c r="AA264" s="82"/>
      <c r="AB264" s="83">
        <f t="shared" si="25"/>
        <v>0</v>
      </c>
      <c r="AC264" s="82"/>
      <c r="AD264" s="82"/>
      <c r="AE264" s="82"/>
      <c r="AF264" s="82"/>
      <c r="AG264" s="82"/>
      <c r="AH264" s="82"/>
      <c r="AI264" s="83">
        <f t="shared" si="26"/>
        <v>0</v>
      </c>
      <c r="AJ264" s="74"/>
      <c r="AK264" s="74"/>
      <c r="AL264" s="74"/>
      <c r="AM264" s="74"/>
      <c r="AN264" s="74"/>
      <c r="AO264" s="74"/>
      <c r="AP264" s="59">
        <f t="shared" si="27"/>
        <v>0</v>
      </c>
      <c r="AQ264" s="82"/>
      <c r="AR264" s="82"/>
      <c r="AS264" s="82"/>
      <c r="AT264" s="82"/>
      <c r="AU264" s="82"/>
      <c r="AV264" s="82"/>
      <c r="AW264" s="83">
        <f t="shared" si="28"/>
        <v>0</v>
      </c>
      <c r="AX264" s="82"/>
      <c r="AY264" s="82"/>
      <c r="AZ264" s="82"/>
      <c r="BA264" s="82"/>
      <c r="BB264" s="82"/>
      <c r="BC264" s="82"/>
      <c r="BD264" s="83">
        <f t="shared" si="29"/>
        <v>0</v>
      </c>
    </row>
    <row r="265" spans="1:56" ht="20" customHeight="1" x14ac:dyDescent="0.35">
      <c r="A265" t="s">
        <v>201</v>
      </c>
      <c r="B265" s="187"/>
      <c r="C265" s="170"/>
      <c r="D265" s="170"/>
      <c r="E265" s="170"/>
      <c r="F265" s="170"/>
      <c r="G265" s="170"/>
      <c r="H265" s="170"/>
      <c r="I265" s="170"/>
      <c r="J265" s="170"/>
      <c r="K265" s="170"/>
      <c r="L265" s="170"/>
      <c r="M265" s="170"/>
      <c r="N265" s="170"/>
      <c r="O265" s="1"/>
      <c r="P265" s="12" t="s">
        <v>141</v>
      </c>
      <c r="Q265" s="12" t="s">
        <v>348</v>
      </c>
      <c r="R265" s="82"/>
      <c r="S265" s="82"/>
      <c r="T265" s="82"/>
      <c r="U265" s="83">
        <f t="shared" si="24"/>
        <v>0</v>
      </c>
      <c r="V265" s="82">
        <v>271.5</v>
      </c>
      <c r="W265" s="82">
        <v>17.760000000000002</v>
      </c>
      <c r="X265" s="82"/>
      <c r="Y265" s="82"/>
      <c r="Z265" s="82"/>
      <c r="AA265" s="82"/>
      <c r="AB265" s="83">
        <f t="shared" si="25"/>
        <v>289.26</v>
      </c>
      <c r="AC265" s="82">
        <v>294.86</v>
      </c>
      <c r="AD265" s="82"/>
      <c r="AE265" s="82"/>
      <c r="AF265" s="82"/>
      <c r="AG265" s="82"/>
      <c r="AH265" s="82"/>
      <c r="AI265" s="83">
        <f t="shared" si="26"/>
        <v>294.86</v>
      </c>
      <c r="AJ265" s="74">
        <v>378.97</v>
      </c>
      <c r="AK265" s="74"/>
      <c r="AL265" s="74"/>
      <c r="AM265" s="74"/>
      <c r="AN265" s="74"/>
      <c r="AO265" s="74"/>
      <c r="AP265" s="59">
        <f t="shared" si="27"/>
        <v>378.97</v>
      </c>
      <c r="AQ265" s="82">
        <v>256.07</v>
      </c>
      <c r="AR265" s="82"/>
      <c r="AS265" s="82"/>
      <c r="AT265" s="82">
        <v>86.92</v>
      </c>
      <c r="AU265" s="82"/>
      <c r="AV265" s="82"/>
      <c r="AW265" s="83">
        <f t="shared" si="28"/>
        <v>342.99</v>
      </c>
      <c r="AX265" s="82">
        <v>267.29000000000002</v>
      </c>
      <c r="AY265" s="82"/>
      <c r="AZ265" s="82"/>
      <c r="BA265" s="82"/>
      <c r="BB265" s="82"/>
      <c r="BC265" s="82"/>
      <c r="BD265" s="83">
        <f t="shared" si="29"/>
        <v>267.29000000000002</v>
      </c>
    </row>
    <row r="266" spans="1:56" ht="20" customHeight="1" x14ac:dyDescent="0.35">
      <c r="A266" t="s">
        <v>202</v>
      </c>
      <c r="B266" s="174" t="s">
        <v>757</v>
      </c>
      <c r="C266" s="174"/>
      <c r="D266" s="174"/>
      <c r="E266" s="174"/>
      <c r="F266" s="174"/>
      <c r="G266" s="174"/>
      <c r="H266" s="174"/>
      <c r="I266" s="174"/>
      <c r="J266" s="174"/>
      <c r="K266" s="174"/>
      <c r="L266" s="174"/>
      <c r="M266" s="174"/>
      <c r="N266" s="174"/>
      <c r="O266" s="93"/>
      <c r="P266" s="12" t="s">
        <v>141</v>
      </c>
      <c r="Q266" s="12" t="s">
        <v>348</v>
      </c>
      <c r="R266" s="82"/>
      <c r="S266" s="82"/>
      <c r="T266" s="82"/>
      <c r="U266" s="83">
        <f t="shared" si="24"/>
        <v>0</v>
      </c>
      <c r="V266" s="82"/>
      <c r="W266" s="82"/>
      <c r="X266" s="82"/>
      <c r="Y266" s="82"/>
      <c r="Z266" s="82"/>
      <c r="AA266" s="82"/>
      <c r="AB266" s="83">
        <f t="shared" si="25"/>
        <v>0</v>
      </c>
      <c r="AC266" s="82"/>
      <c r="AD266" s="82"/>
      <c r="AE266" s="82"/>
      <c r="AF266" s="82"/>
      <c r="AG266" s="82"/>
      <c r="AH266" s="82"/>
      <c r="AI266" s="83">
        <f t="shared" si="26"/>
        <v>0</v>
      </c>
      <c r="AJ266" s="74"/>
      <c r="AK266" s="74"/>
      <c r="AL266" s="74"/>
      <c r="AM266" s="74"/>
      <c r="AN266" s="74"/>
      <c r="AO266" s="74">
        <v>114.02</v>
      </c>
      <c r="AP266" s="59">
        <f t="shared" si="27"/>
        <v>114.02</v>
      </c>
      <c r="AQ266" s="82"/>
      <c r="AR266" s="82"/>
      <c r="AS266" s="82"/>
      <c r="AT266" s="82"/>
      <c r="AU266" s="82"/>
      <c r="AV266" s="82"/>
      <c r="AW266" s="83">
        <f t="shared" si="28"/>
        <v>0</v>
      </c>
      <c r="AX266" s="82"/>
      <c r="AY266" s="82"/>
      <c r="AZ266" s="82"/>
      <c r="BA266" s="82"/>
      <c r="BB266" s="82"/>
      <c r="BC266" s="82"/>
      <c r="BD266" s="83">
        <f t="shared" si="29"/>
        <v>0</v>
      </c>
    </row>
    <row r="267" spans="1:56" ht="20" customHeight="1" x14ac:dyDescent="0.35">
      <c r="A267" t="s">
        <v>203</v>
      </c>
      <c r="B267" s="174" t="s">
        <v>363</v>
      </c>
      <c r="C267" s="174"/>
      <c r="D267" s="174"/>
      <c r="E267" s="174"/>
      <c r="F267" s="174"/>
      <c r="G267" s="174"/>
      <c r="H267" s="174"/>
      <c r="I267" s="174"/>
      <c r="J267" s="174"/>
      <c r="K267" s="174"/>
      <c r="L267" s="174"/>
      <c r="M267" s="174"/>
      <c r="N267" s="174"/>
      <c r="O267" s="1"/>
      <c r="P267" s="12" t="s">
        <v>204</v>
      </c>
      <c r="Q267" s="12" t="s">
        <v>348</v>
      </c>
      <c r="R267" s="82"/>
      <c r="S267" s="82"/>
      <c r="T267" s="82"/>
      <c r="U267" s="83">
        <f t="shared" si="24"/>
        <v>0</v>
      </c>
      <c r="V267" s="82"/>
      <c r="W267" s="82"/>
      <c r="X267" s="82"/>
      <c r="Y267" s="82"/>
      <c r="Z267" s="82"/>
      <c r="AA267" s="82"/>
      <c r="AB267" s="83">
        <f t="shared" si="25"/>
        <v>0</v>
      </c>
      <c r="AC267" s="82">
        <v>119.44</v>
      </c>
      <c r="AD267" s="82"/>
      <c r="AE267" s="82"/>
      <c r="AF267" s="82"/>
      <c r="AG267" s="82"/>
      <c r="AH267" s="82"/>
      <c r="AI267" s="83">
        <f t="shared" si="26"/>
        <v>119.44</v>
      </c>
      <c r="AJ267" s="74"/>
      <c r="AK267" s="74"/>
      <c r="AL267" s="74"/>
      <c r="AM267" s="74"/>
      <c r="AN267" s="74"/>
      <c r="AO267" s="74"/>
      <c r="AP267" s="59">
        <f t="shared" si="27"/>
        <v>0</v>
      </c>
      <c r="AQ267" s="82"/>
      <c r="AR267" s="82"/>
      <c r="AS267" s="82"/>
      <c r="AT267" s="82"/>
      <c r="AU267" s="82"/>
      <c r="AV267" s="82"/>
      <c r="AW267" s="83">
        <f t="shared" si="28"/>
        <v>0</v>
      </c>
      <c r="AX267" s="82">
        <v>127.38</v>
      </c>
      <c r="AY267" s="82"/>
      <c r="AZ267" s="82"/>
      <c r="BA267" s="82"/>
      <c r="BB267" s="82"/>
      <c r="BC267" s="82"/>
      <c r="BD267" s="83">
        <f t="shared" si="29"/>
        <v>127.38</v>
      </c>
    </row>
    <row r="268" spans="1:56" ht="20" customHeight="1" x14ac:dyDescent="0.35">
      <c r="A268" t="s">
        <v>205</v>
      </c>
      <c r="B268" s="170" t="s">
        <v>758</v>
      </c>
      <c r="C268" s="170"/>
      <c r="D268" s="170"/>
      <c r="E268" s="170"/>
      <c r="F268" s="170"/>
      <c r="G268" s="170"/>
      <c r="H268" s="170"/>
      <c r="I268" s="170"/>
      <c r="J268" s="170"/>
      <c r="K268" s="170"/>
      <c r="L268" s="170"/>
      <c r="M268" s="170"/>
      <c r="N268" s="170"/>
      <c r="O268" s="1"/>
      <c r="P268" s="12" t="s">
        <v>206</v>
      </c>
      <c r="Q268" s="12" t="s">
        <v>348</v>
      </c>
      <c r="R268" s="82"/>
      <c r="S268" s="82">
        <v>100.47</v>
      </c>
      <c r="T268" s="82"/>
      <c r="U268" s="83">
        <f t="shared" si="24"/>
        <v>100.47</v>
      </c>
      <c r="V268" s="82"/>
      <c r="W268" s="82">
        <v>121.31</v>
      </c>
      <c r="X268" s="82"/>
      <c r="Y268" s="82"/>
      <c r="Z268" s="82">
        <v>95.33</v>
      </c>
      <c r="AA268" s="82"/>
      <c r="AB268" s="83">
        <f t="shared" si="25"/>
        <v>216.64</v>
      </c>
      <c r="AC268" s="82"/>
      <c r="AD268" s="82">
        <v>240.5</v>
      </c>
      <c r="AE268" s="82"/>
      <c r="AF268" s="82">
        <v>84.58</v>
      </c>
      <c r="AG268" s="82"/>
      <c r="AH268" s="82"/>
      <c r="AI268" s="83">
        <f t="shared" si="26"/>
        <v>325.08</v>
      </c>
      <c r="AJ268" s="74"/>
      <c r="AK268" s="74">
        <v>99.07</v>
      </c>
      <c r="AL268" s="74"/>
      <c r="AM268" s="74"/>
      <c r="AN268" s="74">
        <v>83.18</v>
      </c>
      <c r="AO268" s="74"/>
      <c r="AP268" s="59">
        <f t="shared" si="27"/>
        <v>182.25</v>
      </c>
      <c r="AQ268" s="82"/>
      <c r="AR268" s="82">
        <v>82.24</v>
      </c>
      <c r="AS268" s="82"/>
      <c r="AT268" s="82"/>
      <c r="AU268" s="82">
        <v>52.06</v>
      </c>
      <c r="AV268" s="82"/>
      <c r="AW268" s="83">
        <f t="shared" si="28"/>
        <v>134.30000000000001</v>
      </c>
      <c r="AX268" s="82"/>
      <c r="AY268" s="82">
        <v>134.11000000000001</v>
      </c>
      <c r="AZ268" s="82"/>
      <c r="BA268" s="82"/>
      <c r="BB268" s="82"/>
      <c r="BC268" s="82"/>
      <c r="BD268" s="83">
        <f t="shared" si="29"/>
        <v>134.11000000000001</v>
      </c>
    </row>
    <row r="269" spans="1:56" ht="20" customHeight="1" x14ac:dyDescent="0.35">
      <c r="A269" t="s">
        <v>207</v>
      </c>
      <c r="B269" s="174" t="s">
        <v>759</v>
      </c>
      <c r="C269" s="174"/>
      <c r="D269" s="174"/>
      <c r="E269" s="174"/>
      <c r="F269" s="174"/>
      <c r="G269" s="174"/>
      <c r="H269" s="174"/>
      <c r="I269" s="174"/>
      <c r="J269" s="174"/>
      <c r="K269" s="174"/>
      <c r="L269" s="174"/>
      <c r="M269" s="174"/>
      <c r="N269" s="174"/>
      <c r="O269" s="93"/>
      <c r="P269" s="12" t="s">
        <v>67</v>
      </c>
      <c r="Q269" s="12" t="s">
        <v>348</v>
      </c>
      <c r="R269" s="82"/>
      <c r="S269" s="82"/>
      <c r="T269" s="82"/>
      <c r="U269" s="83">
        <f t="shared" si="24"/>
        <v>0</v>
      </c>
      <c r="V269" s="82"/>
      <c r="W269" s="82">
        <v>302.89999999999998</v>
      </c>
      <c r="X269" s="82"/>
      <c r="Y269" s="82"/>
      <c r="Z269" s="82"/>
      <c r="AA269" s="82"/>
      <c r="AB269" s="83">
        <f t="shared" si="25"/>
        <v>302.89999999999998</v>
      </c>
      <c r="AC269" s="82"/>
      <c r="AD269" s="82"/>
      <c r="AE269" s="82"/>
      <c r="AF269" s="82">
        <v>258.22000000000003</v>
      </c>
      <c r="AG269" s="82"/>
      <c r="AH269" s="82"/>
      <c r="AI269" s="83">
        <f t="shared" si="26"/>
        <v>258.22000000000003</v>
      </c>
      <c r="AJ269" s="74"/>
      <c r="AK269" s="74"/>
      <c r="AL269" s="74"/>
      <c r="AM269" s="74"/>
      <c r="AN269" s="74">
        <v>151.5</v>
      </c>
      <c r="AO269" s="74"/>
      <c r="AP269" s="59">
        <f t="shared" si="27"/>
        <v>151.5</v>
      </c>
      <c r="AQ269" s="82"/>
      <c r="AR269" s="82"/>
      <c r="AS269" s="82"/>
      <c r="AT269" s="82"/>
      <c r="AU269" s="82"/>
      <c r="AV269" s="82"/>
      <c r="AW269" s="83">
        <f t="shared" si="28"/>
        <v>0</v>
      </c>
      <c r="AX269" s="82"/>
      <c r="AY269" s="82">
        <v>341.21</v>
      </c>
      <c r="AZ269" s="82"/>
      <c r="BA269" s="82"/>
      <c r="BB269" s="82"/>
      <c r="BC269" s="82"/>
      <c r="BD269" s="83">
        <f t="shared" si="29"/>
        <v>341.21</v>
      </c>
    </row>
    <row r="270" spans="1:56" ht="20" customHeight="1" x14ac:dyDescent="0.35">
      <c r="A270" t="s">
        <v>208</v>
      </c>
      <c r="B270" s="170" t="s">
        <v>479</v>
      </c>
      <c r="C270" s="170"/>
      <c r="D270" s="170"/>
      <c r="E270" s="170"/>
      <c r="F270" s="170"/>
      <c r="G270" s="170"/>
      <c r="H270" s="170"/>
      <c r="I270" s="170"/>
      <c r="J270" s="170"/>
      <c r="K270" s="170"/>
      <c r="L270" s="170"/>
      <c r="M270" s="170"/>
      <c r="N270" s="170"/>
      <c r="O270" s="1"/>
      <c r="P270" s="12" t="s">
        <v>67</v>
      </c>
      <c r="Q270" s="12" t="s">
        <v>348</v>
      </c>
      <c r="R270" s="82"/>
      <c r="S270" s="82"/>
      <c r="T270" s="82">
        <v>200</v>
      </c>
      <c r="U270" s="83">
        <f t="shared" si="24"/>
        <v>200</v>
      </c>
      <c r="V270" s="82"/>
      <c r="W270" s="82"/>
      <c r="X270" s="82">
        <v>222.43</v>
      </c>
      <c r="Y270" s="82"/>
      <c r="Z270" s="82"/>
      <c r="AA270" s="82">
        <v>166.36</v>
      </c>
      <c r="AB270" s="83">
        <f t="shared" si="25"/>
        <v>388.79</v>
      </c>
      <c r="AC270" s="82"/>
      <c r="AD270" s="82">
        <v>108.41</v>
      </c>
      <c r="AE270" s="82">
        <v>11.21</v>
      </c>
      <c r="AF270" s="82"/>
      <c r="AG270" s="82"/>
      <c r="AH270" s="82">
        <v>250.47</v>
      </c>
      <c r="AI270" s="83">
        <f t="shared" si="26"/>
        <v>370.09000000000003</v>
      </c>
      <c r="AJ270" s="74"/>
      <c r="AK270" s="74"/>
      <c r="AL270" s="74"/>
      <c r="AM270" s="74">
        <v>298.13</v>
      </c>
      <c r="AN270" s="74"/>
      <c r="AO270" s="74">
        <v>75.7</v>
      </c>
      <c r="AP270" s="59">
        <f t="shared" si="27"/>
        <v>373.83</v>
      </c>
      <c r="AQ270" s="82"/>
      <c r="AR270" s="82"/>
      <c r="AS270" s="82"/>
      <c r="AT270" s="82">
        <v>377.57</v>
      </c>
      <c r="AU270" s="82"/>
      <c r="AV270" s="82">
        <v>62.62</v>
      </c>
      <c r="AW270" s="83">
        <f t="shared" si="28"/>
        <v>440.19</v>
      </c>
      <c r="AX270" s="82"/>
      <c r="AY270" s="82"/>
      <c r="AZ270" s="82"/>
      <c r="BA270" s="82"/>
      <c r="BB270" s="82"/>
      <c r="BC270" s="82"/>
      <c r="BD270" s="83">
        <f t="shared" si="29"/>
        <v>0</v>
      </c>
    </row>
    <row r="271" spans="1:56" ht="20" customHeight="1" x14ac:dyDescent="0.35">
      <c r="A271" t="s">
        <v>209</v>
      </c>
      <c r="B271" s="174" t="s">
        <v>480</v>
      </c>
      <c r="C271" s="174"/>
      <c r="D271" s="174"/>
      <c r="E271" s="174"/>
      <c r="F271" s="174"/>
      <c r="G271" s="174"/>
      <c r="H271" s="174"/>
      <c r="I271" s="174"/>
      <c r="J271" s="174"/>
      <c r="K271" s="174"/>
      <c r="L271" s="174"/>
      <c r="M271" s="174"/>
      <c r="N271" s="174"/>
      <c r="O271" s="1"/>
      <c r="P271" s="12" t="s">
        <v>67</v>
      </c>
      <c r="Q271" s="12" t="s">
        <v>348</v>
      </c>
      <c r="R271" s="82"/>
      <c r="S271" s="82"/>
      <c r="T271" s="82">
        <v>18.690000000000001</v>
      </c>
      <c r="U271" s="83">
        <f t="shared" si="24"/>
        <v>18.690000000000001</v>
      </c>
      <c r="V271" s="82"/>
      <c r="W271" s="82">
        <v>39.44</v>
      </c>
      <c r="X271" s="82"/>
      <c r="Y271" s="82"/>
      <c r="Z271" s="82"/>
      <c r="AA271" s="82">
        <v>72.150000000000006</v>
      </c>
      <c r="AB271" s="83">
        <f t="shared" si="25"/>
        <v>111.59</v>
      </c>
      <c r="AC271" s="82"/>
      <c r="AD271" s="82">
        <v>28.04</v>
      </c>
      <c r="AE271" s="82"/>
      <c r="AF271" s="82"/>
      <c r="AG271" s="82"/>
      <c r="AH271" s="82">
        <v>37.380000000000003</v>
      </c>
      <c r="AI271" s="83">
        <f t="shared" si="26"/>
        <v>65.42</v>
      </c>
      <c r="AJ271" s="74"/>
      <c r="AK271" s="74"/>
      <c r="AL271" s="74"/>
      <c r="AM271" s="74">
        <v>23.36</v>
      </c>
      <c r="AN271" s="74"/>
      <c r="AO271" s="74">
        <v>30</v>
      </c>
      <c r="AP271" s="59">
        <f t="shared" si="27"/>
        <v>53.36</v>
      </c>
      <c r="AQ271" s="82">
        <v>32.71</v>
      </c>
      <c r="AR271" s="82"/>
      <c r="AS271" s="82"/>
      <c r="AT271" s="82"/>
      <c r="AU271" s="82"/>
      <c r="AV271" s="82">
        <v>37.380000000000003</v>
      </c>
      <c r="AW271" s="83">
        <f t="shared" si="28"/>
        <v>70.09</v>
      </c>
      <c r="AX271" s="82"/>
      <c r="AY271" s="82">
        <v>23.36</v>
      </c>
      <c r="AZ271" s="82"/>
      <c r="BA271" s="82"/>
      <c r="BB271" s="82"/>
      <c r="BC271" s="82"/>
      <c r="BD271" s="83">
        <f t="shared" si="29"/>
        <v>23.36</v>
      </c>
    </row>
    <row r="272" spans="1:56" ht="20" customHeight="1" x14ac:dyDescent="0.35">
      <c r="A272" t="s">
        <v>210</v>
      </c>
      <c r="B272" s="174"/>
      <c r="C272" s="174"/>
      <c r="D272" s="174"/>
      <c r="E272" s="174"/>
      <c r="F272" s="174"/>
      <c r="G272" s="174"/>
      <c r="H272" s="174"/>
      <c r="I272" s="174"/>
      <c r="J272" s="174"/>
      <c r="K272" s="174"/>
      <c r="L272" s="174"/>
      <c r="M272" s="174"/>
      <c r="N272" s="174"/>
      <c r="O272" s="1"/>
      <c r="P272" s="12" t="s">
        <v>67</v>
      </c>
      <c r="Q272" s="12" t="s">
        <v>340</v>
      </c>
      <c r="R272" s="82"/>
      <c r="S272" s="82"/>
      <c r="T272" s="82"/>
      <c r="U272" s="83">
        <f t="shared" si="24"/>
        <v>0</v>
      </c>
      <c r="V272" s="82"/>
      <c r="W272" s="82"/>
      <c r="X272" s="82">
        <v>54.39</v>
      </c>
      <c r="Y272" s="82"/>
      <c r="Z272" s="82"/>
      <c r="AA272" s="82"/>
      <c r="AB272" s="83">
        <f t="shared" si="25"/>
        <v>54.39</v>
      </c>
      <c r="AC272" s="82"/>
      <c r="AD272" s="82"/>
      <c r="AE272" s="82">
        <v>76.819999999999993</v>
      </c>
      <c r="AF272" s="82"/>
      <c r="AG272" s="82"/>
      <c r="AH272" s="82"/>
      <c r="AI272" s="83">
        <f t="shared" si="26"/>
        <v>76.819999999999993</v>
      </c>
      <c r="AJ272" s="74"/>
      <c r="AK272" s="74"/>
      <c r="AL272" s="74">
        <v>24.49</v>
      </c>
      <c r="AM272" s="74"/>
      <c r="AN272" s="74"/>
      <c r="AO272" s="74"/>
      <c r="AP272" s="59">
        <f t="shared" si="27"/>
        <v>24.49</v>
      </c>
      <c r="AQ272" s="82"/>
      <c r="AR272" s="82"/>
      <c r="AS272" s="82"/>
      <c r="AT272" s="82">
        <v>31.87</v>
      </c>
      <c r="AU272" s="82"/>
      <c r="AV272" s="82"/>
      <c r="AW272" s="83">
        <f t="shared" si="28"/>
        <v>31.87</v>
      </c>
      <c r="AX272" s="82"/>
      <c r="AY272" s="82"/>
      <c r="AZ272" s="82"/>
      <c r="BA272" s="82"/>
      <c r="BB272" s="82"/>
      <c r="BC272" s="82"/>
      <c r="BD272" s="83">
        <f t="shared" si="29"/>
        <v>0</v>
      </c>
    </row>
    <row r="273" spans="1:56" ht="20" customHeight="1" x14ac:dyDescent="0.35">
      <c r="A273" t="s">
        <v>211</v>
      </c>
      <c r="B273" s="170" t="s">
        <v>212</v>
      </c>
      <c r="C273" s="170"/>
      <c r="D273" s="170"/>
      <c r="E273" s="170"/>
      <c r="F273" s="170"/>
      <c r="G273" s="170"/>
      <c r="H273" s="170"/>
      <c r="I273" s="170"/>
      <c r="J273" s="170"/>
      <c r="K273" s="170"/>
      <c r="L273" s="170"/>
      <c r="M273" s="170"/>
      <c r="N273" s="170"/>
      <c r="O273" s="1"/>
      <c r="P273" s="12" t="s">
        <v>67</v>
      </c>
      <c r="Q273" s="12" t="s">
        <v>348</v>
      </c>
      <c r="R273" s="82"/>
      <c r="S273" s="82"/>
      <c r="T273" s="82"/>
      <c r="U273" s="83">
        <f t="shared" si="24"/>
        <v>0</v>
      </c>
      <c r="V273" s="82"/>
      <c r="W273" s="82"/>
      <c r="X273" s="82">
        <v>24.3</v>
      </c>
      <c r="Y273" s="82"/>
      <c r="Z273" s="82"/>
      <c r="AA273" s="82"/>
      <c r="AB273" s="83">
        <f t="shared" si="25"/>
        <v>24.3</v>
      </c>
      <c r="AC273" s="82"/>
      <c r="AD273" s="82"/>
      <c r="AE273" s="82">
        <v>24.3</v>
      </c>
      <c r="AF273" s="82"/>
      <c r="AG273" s="82"/>
      <c r="AH273" s="82"/>
      <c r="AI273" s="83">
        <f t="shared" si="26"/>
        <v>24.3</v>
      </c>
      <c r="AJ273" s="74"/>
      <c r="AK273" s="74"/>
      <c r="AL273" s="74">
        <v>24.3</v>
      </c>
      <c r="AM273" s="74"/>
      <c r="AN273" s="74"/>
      <c r="AO273" s="74"/>
      <c r="AP273" s="59">
        <f t="shared" si="27"/>
        <v>24.3</v>
      </c>
      <c r="AQ273" s="82"/>
      <c r="AR273" s="82"/>
      <c r="AS273" s="82">
        <v>24.3</v>
      </c>
      <c r="AT273" s="82"/>
      <c r="AU273" s="82"/>
      <c r="AV273" s="82"/>
      <c r="AW273" s="83">
        <f t="shared" si="28"/>
        <v>24.3</v>
      </c>
      <c r="AX273" s="82"/>
      <c r="AY273" s="82"/>
      <c r="AZ273" s="82"/>
      <c r="BA273" s="82"/>
      <c r="BB273" s="82"/>
      <c r="BC273" s="82"/>
      <c r="BD273" s="83">
        <f t="shared" si="29"/>
        <v>0</v>
      </c>
    </row>
    <row r="274" spans="1:56" ht="20" customHeight="1" x14ac:dyDescent="0.35">
      <c r="A274" t="s">
        <v>213</v>
      </c>
      <c r="B274" s="170" t="s">
        <v>214</v>
      </c>
      <c r="C274" s="170"/>
      <c r="D274" s="170"/>
      <c r="E274" s="170"/>
      <c r="F274" s="170"/>
      <c r="G274" s="170"/>
      <c r="H274" s="170"/>
      <c r="I274" s="170"/>
      <c r="J274" s="170"/>
      <c r="K274" s="170"/>
      <c r="L274" s="170"/>
      <c r="M274" s="170"/>
      <c r="N274" s="170"/>
      <c r="O274" s="1"/>
      <c r="P274" s="12" t="s">
        <v>67</v>
      </c>
      <c r="Q274" s="12" t="s">
        <v>348</v>
      </c>
      <c r="R274" s="82"/>
      <c r="S274" s="82"/>
      <c r="T274" s="82"/>
      <c r="U274" s="83">
        <f t="shared" si="24"/>
        <v>0</v>
      </c>
      <c r="V274" s="82"/>
      <c r="W274" s="82"/>
      <c r="X274" s="82">
        <v>7.48</v>
      </c>
      <c r="Y274" s="82"/>
      <c r="Z274" s="82"/>
      <c r="AA274" s="82"/>
      <c r="AB274" s="83">
        <f t="shared" si="25"/>
        <v>7.48</v>
      </c>
      <c r="AC274" s="82"/>
      <c r="AD274" s="82"/>
      <c r="AE274" s="82"/>
      <c r="AF274" s="82"/>
      <c r="AG274" s="82"/>
      <c r="AH274" s="82"/>
      <c r="AI274" s="83">
        <f t="shared" si="26"/>
        <v>0</v>
      </c>
      <c r="AJ274" s="74"/>
      <c r="AK274" s="74"/>
      <c r="AL274" s="74">
        <v>56.07</v>
      </c>
      <c r="AM274" s="74"/>
      <c r="AN274" s="74"/>
      <c r="AO274" s="74"/>
      <c r="AP274" s="59">
        <f t="shared" si="27"/>
        <v>56.07</v>
      </c>
      <c r="AQ274" s="82"/>
      <c r="AR274" s="82"/>
      <c r="AS274" s="82">
        <v>7.48</v>
      </c>
      <c r="AT274" s="82"/>
      <c r="AU274" s="82"/>
      <c r="AV274" s="82"/>
      <c r="AW274" s="83">
        <f t="shared" si="28"/>
        <v>7.48</v>
      </c>
      <c r="AX274" s="82"/>
      <c r="AY274" s="82"/>
      <c r="AZ274" s="82"/>
      <c r="BA274" s="82"/>
      <c r="BB274" s="82"/>
      <c r="BC274" s="82"/>
      <c r="BD274" s="83">
        <f t="shared" si="29"/>
        <v>0</v>
      </c>
    </row>
    <row r="275" spans="1:56" ht="20" customHeight="1" x14ac:dyDescent="0.35">
      <c r="A275" t="s">
        <v>215</v>
      </c>
      <c r="B275" s="170" t="s">
        <v>216</v>
      </c>
      <c r="C275" s="170"/>
      <c r="D275" s="170"/>
      <c r="E275" s="170"/>
      <c r="F275" s="170"/>
      <c r="G275" s="170"/>
      <c r="H275" s="170"/>
      <c r="I275" s="170"/>
      <c r="J275" s="170"/>
      <c r="K275" s="170"/>
      <c r="L275" s="170"/>
      <c r="M275" s="170"/>
      <c r="N275" s="170"/>
      <c r="O275" s="1"/>
      <c r="P275" s="12" t="s">
        <v>67</v>
      </c>
      <c r="Q275" s="12" t="s">
        <v>348</v>
      </c>
      <c r="R275" s="82"/>
      <c r="S275" s="82"/>
      <c r="T275" s="82"/>
      <c r="U275" s="83">
        <f t="shared" si="24"/>
        <v>0</v>
      </c>
      <c r="V275" s="82"/>
      <c r="W275" s="82"/>
      <c r="X275" s="82"/>
      <c r="Y275" s="82"/>
      <c r="Z275" s="82"/>
      <c r="AA275" s="82"/>
      <c r="AB275" s="83">
        <f t="shared" si="25"/>
        <v>0</v>
      </c>
      <c r="AC275" s="82"/>
      <c r="AD275" s="82"/>
      <c r="AE275" s="82"/>
      <c r="AF275" s="82"/>
      <c r="AG275" s="82"/>
      <c r="AH275" s="82"/>
      <c r="AI275" s="83">
        <f t="shared" si="26"/>
        <v>0</v>
      </c>
      <c r="AJ275" s="74"/>
      <c r="AK275" s="74"/>
      <c r="AL275" s="74"/>
      <c r="AM275" s="74"/>
      <c r="AN275" s="74"/>
      <c r="AO275" s="74"/>
      <c r="AP275" s="59">
        <f t="shared" si="27"/>
        <v>0</v>
      </c>
      <c r="AQ275" s="82"/>
      <c r="AR275" s="82"/>
      <c r="AS275" s="82"/>
      <c r="AT275" s="82"/>
      <c r="AU275" s="82"/>
      <c r="AV275" s="82"/>
      <c r="AW275" s="83">
        <f t="shared" si="28"/>
        <v>0</v>
      </c>
      <c r="AX275" s="82"/>
      <c r="AY275" s="82"/>
      <c r="AZ275" s="82"/>
      <c r="BA275" s="82"/>
      <c r="BB275" s="82"/>
      <c r="BC275" s="82"/>
      <c r="BD275" s="83">
        <f t="shared" si="29"/>
        <v>0</v>
      </c>
    </row>
    <row r="276" spans="1:56" ht="20" customHeight="1" x14ac:dyDescent="0.35">
      <c r="A276" t="s">
        <v>217</v>
      </c>
      <c r="B276" s="170" t="s">
        <v>481</v>
      </c>
      <c r="C276" s="170"/>
      <c r="D276" s="170"/>
      <c r="E276" s="170"/>
      <c r="F276" s="170"/>
      <c r="G276" s="170"/>
      <c r="H276" s="170"/>
      <c r="I276" s="170"/>
      <c r="J276" s="170"/>
      <c r="K276" s="170"/>
      <c r="L276" s="170"/>
      <c r="M276" s="170"/>
      <c r="N276" s="170"/>
      <c r="O276" s="1"/>
      <c r="P276" s="12" t="s">
        <v>67</v>
      </c>
      <c r="Q276" s="12" t="s">
        <v>340</v>
      </c>
      <c r="R276" s="82"/>
      <c r="S276" s="82"/>
      <c r="T276" s="82">
        <v>294.39</v>
      </c>
      <c r="U276" s="83">
        <f t="shared" si="24"/>
        <v>294.39</v>
      </c>
      <c r="V276" s="82"/>
      <c r="W276" s="82"/>
      <c r="X276" s="82"/>
      <c r="Y276" s="82"/>
      <c r="Z276" s="82">
        <v>149.53</v>
      </c>
      <c r="AA276" s="82"/>
      <c r="AB276" s="83">
        <f t="shared" si="25"/>
        <v>149.53</v>
      </c>
      <c r="AC276" s="82"/>
      <c r="AD276" s="82"/>
      <c r="AE276" s="82"/>
      <c r="AF276" s="82"/>
      <c r="AG276" s="82">
        <v>52</v>
      </c>
      <c r="AH276" s="82">
        <v>90</v>
      </c>
      <c r="AI276" s="83">
        <f t="shared" si="26"/>
        <v>142</v>
      </c>
      <c r="AJ276" s="74"/>
      <c r="AK276" s="74">
        <v>426.17</v>
      </c>
      <c r="AL276" s="74"/>
      <c r="AM276" s="74"/>
      <c r="AN276" s="74"/>
      <c r="AO276" s="74"/>
      <c r="AP276" s="59">
        <f t="shared" si="27"/>
        <v>426.17</v>
      </c>
      <c r="AQ276" s="82"/>
      <c r="AR276" s="82"/>
      <c r="AS276" s="82"/>
      <c r="AT276" s="82"/>
      <c r="AU276" s="82">
        <v>301.39999999999998</v>
      </c>
      <c r="AV276" s="82"/>
      <c r="AW276" s="83">
        <f t="shared" si="28"/>
        <v>301.39999999999998</v>
      </c>
      <c r="AX276" s="82"/>
      <c r="AY276" s="82"/>
      <c r="AZ276" s="82"/>
      <c r="BA276" s="82"/>
      <c r="BB276" s="82"/>
      <c r="BC276" s="82"/>
      <c r="BD276" s="83">
        <f t="shared" si="29"/>
        <v>0</v>
      </c>
    </row>
    <row r="277" spans="1:56" ht="20" customHeight="1" x14ac:dyDescent="0.35">
      <c r="A277" t="s">
        <v>218</v>
      </c>
      <c r="B277" s="174" t="s">
        <v>219</v>
      </c>
      <c r="C277" s="174"/>
      <c r="D277" s="174"/>
      <c r="E277" s="174"/>
      <c r="F277" s="174"/>
      <c r="G277" s="174"/>
      <c r="H277" s="174"/>
      <c r="I277" s="174"/>
      <c r="J277" s="174"/>
      <c r="K277" s="174"/>
      <c r="L277" s="174"/>
      <c r="M277" s="174"/>
      <c r="N277" s="174"/>
      <c r="O277" s="93"/>
      <c r="P277" s="12" t="s">
        <v>67</v>
      </c>
      <c r="Q277" s="12" t="s">
        <v>348</v>
      </c>
      <c r="R277" s="82"/>
      <c r="S277" s="82"/>
      <c r="T277" s="82"/>
      <c r="U277" s="83">
        <f t="shared" si="24"/>
        <v>0</v>
      </c>
      <c r="V277" s="82"/>
      <c r="W277" s="82"/>
      <c r="X277" s="82"/>
      <c r="Y277" s="82"/>
      <c r="Z277" s="82"/>
      <c r="AA277" s="82"/>
      <c r="AB277" s="83">
        <f t="shared" si="25"/>
        <v>0</v>
      </c>
      <c r="AC277" s="82"/>
      <c r="AD277" s="82"/>
      <c r="AE277" s="82"/>
      <c r="AF277" s="82"/>
      <c r="AG277" s="82"/>
      <c r="AH277" s="82"/>
      <c r="AI277" s="83">
        <f t="shared" si="26"/>
        <v>0</v>
      </c>
      <c r="AJ277" s="74"/>
      <c r="AK277" s="74"/>
      <c r="AL277" s="74"/>
      <c r="AM277" s="74"/>
      <c r="AN277" s="74"/>
      <c r="AO277" s="74"/>
      <c r="AP277" s="59">
        <f t="shared" si="27"/>
        <v>0</v>
      </c>
      <c r="AQ277" s="82"/>
      <c r="AR277" s="82"/>
      <c r="AS277" s="82"/>
      <c r="AT277" s="82"/>
      <c r="AU277" s="82"/>
      <c r="AV277" s="82"/>
      <c r="AW277" s="83">
        <f t="shared" si="28"/>
        <v>0</v>
      </c>
      <c r="AX277" s="82"/>
      <c r="AY277" s="82"/>
      <c r="AZ277" s="82"/>
      <c r="BA277" s="82"/>
      <c r="BB277" s="82"/>
      <c r="BC277" s="82"/>
      <c r="BD277" s="83">
        <f t="shared" si="29"/>
        <v>0</v>
      </c>
    </row>
    <row r="278" spans="1:56" ht="20" customHeight="1" x14ac:dyDescent="0.35">
      <c r="A278" t="s">
        <v>220</v>
      </c>
      <c r="B278" s="170" t="s">
        <v>221</v>
      </c>
      <c r="C278" s="170"/>
      <c r="D278" s="170"/>
      <c r="E278" s="170"/>
      <c r="F278" s="170"/>
      <c r="G278" s="170"/>
      <c r="H278" s="170"/>
      <c r="I278" s="170"/>
      <c r="J278" s="170"/>
      <c r="K278" s="170"/>
      <c r="L278" s="170"/>
      <c r="M278" s="170"/>
      <c r="N278" s="170"/>
      <c r="O278" s="1"/>
      <c r="P278" s="12" t="s">
        <v>67</v>
      </c>
      <c r="Q278" s="12" t="s">
        <v>348</v>
      </c>
      <c r="R278" s="82"/>
      <c r="S278" s="82"/>
      <c r="T278" s="82"/>
      <c r="U278" s="83">
        <f t="shared" si="24"/>
        <v>0</v>
      </c>
      <c r="V278" s="82"/>
      <c r="W278" s="82"/>
      <c r="X278" s="82"/>
      <c r="Y278" s="82"/>
      <c r="Z278" s="82"/>
      <c r="AA278" s="82"/>
      <c r="AB278" s="83">
        <f t="shared" si="25"/>
        <v>0</v>
      </c>
      <c r="AC278" s="82"/>
      <c r="AD278" s="82"/>
      <c r="AE278" s="82"/>
      <c r="AF278" s="82"/>
      <c r="AG278" s="82"/>
      <c r="AH278" s="82"/>
      <c r="AI278" s="83">
        <f t="shared" si="26"/>
        <v>0</v>
      </c>
      <c r="AJ278" s="74"/>
      <c r="AK278" s="74"/>
      <c r="AL278" s="74"/>
      <c r="AM278" s="74"/>
      <c r="AN278" s="74"/>
      <c r="AO278" s="74"/>
      <c r="AP278" s="59">
        <f t="shared" si="27"/>
        <v>0</v>
      </c>
      <c r="AQ278" s="82"/>
      <c r="AR278" s="82"/>
      <c r="AS278" s="82"/>
      <c r="AT278" s="82"/>
      <c r="AU278" s="82"/>
      <c r="AV278" s="82"/>
      <c r="AW278" s="83">
        <f t="shared" si="28"/>
        <v>0</v>
      </c>
      <c r="AX278" s="82"/>
      <c r="AY278" s="82"/>
      <c r="AZ278" s="82"/>
      <c r="BA278" s="82"/>
      <c r="BB278" s="82"/>
      <c r="BC278" s="82"/>
      <c r="BD278" s="83">
        <f t="shared" si="29"/>
        <v>0</v>
      </c>
    </row>
    <row r="279" spans="1:56" ht="20" customHeight="1" x14ac:dyDescent="0.35">
      <c r="A279" t="s">
        <v>222</v>
      </c>
      <c r="B279" s="170"/>
      <c r="C279" s="170"/>
      <c r="D279" s="170"/>
      <c r="E279" s="170"/>
      <c r="F279" s="170"/>
      <c r="G279" s="170"/>
      <c r="H279" s="170"/>
      <c r="I279" s="170"/>
      <c r="J279" s="170"/>
      <c r="K279" s="170"/>
      <c r="L279" s="170"/>
      <c r="M279" s="170"/>
      <c r="N279" s="170"/>
      <c r="O279" s="1"/>
      <c r="P279" s="12" t="s">
        <v>67</v>
      </c>
      <c r="Q279" s="12" t="s">
        <v>348</v>
      </c>
      <c r="R279" s="82"/>
      <c r="S279" s="82"/>
      <c r="T279" s="82"/>
      <c r="U279" s="83">
        <f t="shared" si="24"/>
        <v>0</v>
      </c>
      <c r="V279" s="82"/>
      <c r="W279" s="82"/>
      <c r="X279" s="82"/>
      <c r="Y279" s="82"/>
      <c r="Z279" s="82"/>
      <c r="AA279" s="82"/>
      <c r="AB279" s="83">
        <f t="shared" si="25"/>
        <v>0</v>
      </c>
      <c r="AC279" s="82"/>
      <c r="AD279" s="82"/>
      <c r="AE279" s="82"/>
      <c r="AF279" s="82"/>
      <c r="AG279" s="82"/>
      <c r="AH279" s="82">
        <v>288.79000000000002</v>
      </c>
      <c r="AI279" s="83">
        <f t="shared" si="26"/>
        <v>288.79000000000002</v>
      </c>
      <c r="AJ279" s="74"/>
      <c r="AK279" s="74"/>
      <c r="AL279" s="74"/>
      <c r="AM279" s="74"/>
      <c r="AN279" s="74"/>
      <c r="AO279" s="74"/>
      <c r="AP279" s="59">
        <f t="shared" si="27"/>
        <v>0</v>
      </c>
      <c r="AQ279" s="82"/>
      <c r="AR279" s="82"/>
      <c r="AS279" s="82"/>
      <c r="AT279" s="82"/>
      <c r="AU279" s="82"/>
      <c r="AV279" s="82"/>
      <c r="AW279" s="83">
        <f t="shared" si="28"/>
        <v>0</v>
      </c>
      <c r="AX279" s="82"/>
      <c r="AY279" s="82"/>
      <c r="AZ279" s="82"/>
      <c r="BA279" s="82"/>
      <c r="BB279" s="82"/>
      <c r="BC279" s="82"/>
      <c r="BD279" s="83">
        <f t="shared" si="29"/>
        <v>0</v>
      </c>
    </row>
    <row r="280" spans="1:56" ht="20" customHeight="1" x14ac:dyDescent="0.35">
      <c r="A280" t="s">
        <v>223</v>
      </c>
      <c r="B280" s="170" t="s">
        <v>224</v>
      </c>
      <c r="C280" s="170"/>
      <c r="D280" s="170"/>
      <c r="E280" s="170"/>
      <c r="F280" s="170"/>
      <c r="G280" s="170"/>
      <c r="H280" s="170"/>
      <c r="I280" s="170"/>
      <c r="J280" s="170"/>
      <c r="K280" s="170"/>
      <c r="L280" s="170"/>
      <c r="M280" s="170"/>
      <c r="N280" s="170"/>
      <c r="O280" s="1"/>
      <c r="P280" s="12" t="s">
        <v>206</v>
      </c>
      <c r="Q280" s="12" t="s">
        <v>346</v>
      </c>
      <c r="R280" s="82">
        <v>98.6</v>
      </c>
      <c r="S280" s="82"/>
      <c r="T280" s="82">
        <v>134.58000000000001</v>
      </c>
      <c r="U280" s="83">
        <f t="shared" si="24"/>
        <v>233.18</v>
      </c>
      <c r="V280" s="82"/>
      <c r="W280" s="82"/>
      <c r="X280" s="82"/>
      <c r="Y280" s="82">
        <v>109.81</v>
      </c>
      <c r="Z280" s="82"/>
      <c r="AA280" s="82"/>
      <c r="AB280" s="83">
        <f t="shared" si="25"/>
        <v>109.81</v>
      </c>
      <c r="AC280" s="82"/>
      <c r="AD280" s="82">
        <v>102.8</v>
      </c>
      <c r="AE280" s="82"/>
      <c r="AF280" s="82"/>
      <c r="AG280" s="82">
        <v>130.84</v>
      </c>
      <c r="AH280" s="82"/>
      <c r="AI280" s="83">
        <f t="shared" si="26"/>
        <v>233.64</v>
      </c>
      <c r="AJ280" s="74"/>
      <c r="AK280" s="74">
        <v>110.28</v>
      </c>
      <c r="AL280" s="74"/>
      <c r="AM280" s="74"/>
      <c r="AN280" s="74"/>
      <c r="AO280" s="74">
        <v>107.01</v>
      </c>
      <c r="AP280" s="59">
        <f t="shared" si="27"/>
        <v>217.29000000000002</v>
      </c>
      <c r="AQ280" s="82"/>
      <c r="AR280" s="82">
        <v>97.2</v>
      </c>
      <c r="AS280" s="82"/>
      <c r="AT280" s="82"/>
      <c r="AU280" s="82"/>
      <c r="AV280" s="82"/>
      <c r="AW280" s="83">
        <f t="shared" si="28"/>
        <v>97.2</v>
      </c>
      <c r="AX280" s="82">
        <v>95.79</v>
      </c>
      <c r="AY280" s="82"/>
      <c r="AZ280" s="82"/>
      <c r="BA280" s="82"/>
      <c r="BB280" s="82"/>
      <c r="BC280" s="82"/>
      <c r="BD280" s="83">
        <f t="shared" si="29"/>
        <v>95.79</v>
      </c>
    </row>
    <row r="281" spans="1:56" ht="20" customHeight="1" x14ac:dyDescent="0.35">
      <c r="A281" t="s">
        <v>225</v>
      </c>
      <c r="B281" s="170" t="s">
        <v>364</v>
      </c>
      <c r="C281" s="170"/>
      <c r="D281" s="170"/>
      <c r="E281" s="170"/>
      <c r="F281" s="170"/>
      <c r="G281" s="170"/>
      <c r="H281" s="170"/>
      <c r="I281" s="170"/>
      <c r="J281" s="170"/>
      <c r="K281" s="170"/>
      <c r="L281" s="170"/>
      <c r="M281" s="170"/>
      <c r="N281" s="170"/>
      <c r="O281" s="1"/>
      <c r="P281" s="12" t="s">
        <v>67</v>
      </c>
      <c r="Q281" s="12" t="s">
        <v>348</v>
      </c>
      <c r="R281" s="82">
        <v>98.6</v>
      </c>
      <c r="S281" s="82"/>
      <c r="T281" s="82"/>
      <c r="U281" s="83">
        <f t="shared" si="24"/>
        <v>98.6</v>
      </c>
      <c r="V281" s="82"/>
      <c r="W281" s="82"/>
      <c r="X281" s="82"/>
      <c r="Y281" s="82"/>
      <c r="Z281" s="82"/>
      <c r="AA281" s="82"/>
      <c r="AB281" s="83">
        <f t="shared" si="25"/>
        <v>0</v>
      </c>
      <c r="AC281" s="82"/>
      <c r="AD281" s="82"/>
      <c r="AE281" s="82"/>
      <c r="AF281" s="82"/>
      <c r="AG281" s="82"/>
      <c r="AH281" s="82"/>
      <c r="AI281" s="83">
        <f t="shared" si="26"/>
        <v>0</v>
      </c>
      <c r="AJ281" s="74"/>
      <c r="AK281" s="74"/>
      <c r="AL281" s="74"/>
      <c r="AM281" s="74"/>
      <c r="AN281" s="74"/>
      <c r="AO281" s="74"/>
      <c r="AP281" s="59">
        <f t="shared" si="27"/>
        <v>0</v>
      </c>
      <c r="AQ281" s="82"/>
      <c r="AR281" s="82"/>
      <c r="AS281" s="82"/>
      <c r="AT281" s="82"/>
      <c r="AU281" s="82"/>
      <c r="AV281" s="82"/>
      <c r="AW281" s="83">
        <f t="shared" si="28"/>
        <v>0</v>
      </c>
      <c r="AX281" s="82"/>
      <c r="AY281" s="82"/>
      <c r="AZ281" s="82"/>
      <c r="BA281" s="82"/>
      <c r="BB281" s="82"/>
      <c r="BC281" s="82"/>
      <c r="BD281" s="83">
        <f t="shared" si="29"/>
        <v>0</v>
      </c>
    </row>
    <row r="282" spans="1:56" ht="20" customHeight="1" x14ac:dyDescent="0.35">
      <c r="A282" t="s">
        <v>226</v>
      </c>
      <c r="B282" s="170" t="s">
        <v>482</v>
      </c>
      <c r="C282" s="170"/>
      <c r="D282" s="170"/>
      <c r="E282" s="170"/>
      <c r="F282" s="170"/>
      <c r="G282" s="170"/>
      <c r="H282" s="170"/>
      <c r="I282" s="170"/>
      <c r="J282" s="170"/>
      <c r="K282" s="170"/>
      <c r="L282" s="170"/>
      <c r="M282" s="170"/>
      <c r="N282" s="170"/>
      <c r="O282" s="1"/>
      <c r="P282" s="12" t="s">
        <v>67</v>
      </c>
      <c r="Q282" s="12" t="s">
        <v>348</v>
      </c>
      <c r="R282" s="82"/>
      <c r="S282" s="82"/>
      <c r="T282" s="82"/>
      <c r="U282" s="83">
        <f t="shared" si="24"/>
        <v>0</v>
      </c>
      <c r="V282" s="82"/>
      <c r="W282" s="82"/>
      <c r="X282" s="82"/>
      <c r="Y282" s="82"/>
      <c r="Z282" s="82"/>
      <c r="AA282" s="82"/>
      <c r="AB282" s="83">
        <f t="shared" si="25"/>
        <v>0</v>
      </c>
      <c r="AC282" s="82"/>
      <c r="AD282" s="82"/>
      <c r="AE282" s="82">
        <v>234.1</v>
      </c>
      <c r="AF282" s="82"/>
      <c r="AG282" s="82"/>
      <c r="AH282" s="82"/>
      <c r="AI282" s="83">
        <f t="shared" si="26"/>
        <v>234.1</v>
      </c>
      <c r="AJ282" s="74"/>
      <c r="AK282" s="74"/>
      <c r="AL282" s="74"/>
      <c r="AM282" s="74"/>
      <c r="AN282" s="74"/>
      <c r="AO282" s="74"/>
      <c r="AP282" s="59">
        <f t="shared" si="27"/>
        <v>0</v>
      </c>
      <c r="AQ282" s="82"/>
      <c r="AR282" s="82"/>
      <c r="AS282" s="82"/>
      <c r="AT282" s="82"/>
      <c r="AU282" s="82"/>
      <c r="AV282" s="82"/>
      <c r="AW282" s="83">
        <f t="shared" si="28"/>
        <v>0</v>
      </c>
      <c r="AX282" s="82"/>
      <c r="AY282" s="82"/>
      <c r="AZ282" s="82"/>
      <c r="BA282" s="82"/>
      <c r="BB282" s="82"/>
      <c r="BC282" s="82"/>
      <c r="BD282" s="83">
        <f t="shared" si="29"/>
        <v>0</v>
      </c>
    </row>
    <row r="283" spans="1:56" ht="20" customHeight="1" x14ac:dyDescent="0.35">
      <c r="A283" t="s">
        <v>227</v>
      </c>
      <c r="B283" s="170" t="s">
        <v>228</v>
      </c>
      <c r="C283" s="170"/>
      <c r="D283" s="170"/>
      <c r="E283" s="170"/>
      <c r="F283" s="170"/>
      <c r="G283" s="170"/>
      <c r="H283" s="170"/>
      <c r="I283" s="170"/>
      <c r="J283" s="170"/>
      <c r="K283" s="170"/>
      <c r="L283" s="170"/>
      <c r="M283" s="170"/>
      <c r="N283" s="170"/>
      <c r="O283" s="1"/>
      <c r="P283" s="12" t="s">
        <v>229</v>
      </c>
      <c r="Q283" s="12" t="s">
        <v>348</v>
      </c>
      <c r="R283" s="82"/>
      <c r="S283" s="82"/>
      <c r="T283" s="82"/>
      <c r="U283" s="83">
        <f t="shared" si="24"/>
        <v>0</v>
      </c>
      <c r="V283" s="82"/>
      <c r="W283" s="82"/>
      <c r="X283" s="82"/>
      <c r="Y283" s="82"/>
      <c r="Z283" s="82"/>
      <c r="AA283" s="82"/>
      <c r="AB283" s="83">
        <f t="shared" si="25"/>
        <v>0</v>
      </c>
      <c r="AC283" s="82"/>
      <c r="AD283" s="82"/>
      <c r="AE283" s="82"/>
      <c r="AF283" s="82"/>
      <c r="AG283" s="82"/>
      <c r="AH283" s="82"/>
      <c r="AI283" s="83">
        <f t="shared" si="26"/>
        <v>0</v>
      </c>
      <c r="AJ283" s="74"/>
      <c r="AK283" s="74"/>
      <c r="AL283" s="74"/>
      <c r="AM283" s="74"/>
      <c r="AN283" s="74"/>
      <c r="AO283" s="74"/>
      <c r="AP283" s="59">
        <f t="shared" si="27"/>
        <v>0</v>
      </c>
      <c r="AQ283" s="82"/>
      <c r="AR283" s="82"/>
      <c r="AS283" s="82"/>
      <c r="AT283" s="82"/>
      <c r="AU283" s="82"/>
      <c r="AV283" s="82"/>
      <c r="AW283" s="83">
        <f t="shared" si="28"/>
        <v>0</v>
      </c>
      <c r="AX283" s="82"/>
      <c r="AY283" s="82"/>
      <c r="AZ283" s="82"/>
      <c r="BA283" s="82"/>
      <c r="BB283" s="82"/>
      <c r="BC283" s="82"/>
      <c r="BD283" s="83">
        <f t="shared" si="29"/>
        <v>0</v>
      </c>
    </row>
    <row r="284" spans="1:56" ht="20" customHeight="1" x14ac:dyDescent="0.35">
      <c r="A284" s="1" t="s">
        <v>230</v>
      </c>
      <c r="B284" s="170"/>
      <c r="C284" s="170"/>
      <c r="D284" s="170"/>
      <c r="E284" s="170"/>
      <c r="F284" s="170"/>
      <c r="G284" s="170"/>
      <c r="H284" s="170"/>
      <c r="I284" s="170"/>
      <c r="J284" s="170"/>
      <c r="K284" s="170"/>
      <c r="L284" s="170"/>
      <c r="M284" s="170"/>
      <c r="N284" s="170"/>
      <c r="O284" s="1"/>
      <c r="P284" s="12" t="s">
        <v>11</v>
      </c>
      <c r="Q284" s="12" t="s">
        <v>348</v>
      </c>
      <c r="R284" s="82"/>
      <c r="S284" s="82"/>
      <c r="T284" s="82"/>
      <c r="U284" s="83">
        <f t="shared" si="24"/>
        <v>0</v>
      </c>
      <c r="V284" s="82"/>
      <c r="W284" s="82"/>
      <c r="X284" s="82"/>
      <c r="Y284" s="82"/>
      <c r="Z284" s="82"/>
      <c r="AA284" s="82"/>
      <c r="AB284" s="83">
        <f t="shared" si="25"/>
        <v>0</v>
      </c>
      <c r="AC284" s="82"/>
      <c r="AD284" s="82"/>
      <c r="AE284" s="82"/>
      <c r="AF284" s="82"/>
      <c r="AG284" s="82">
        <v>352</v>
      </c>
      <c r="AH284" s="82"/>
      <c r="AI284" s="83">
        <f t="shared" si="26"/>
        <v>352</v>
      </c>
      <c r="AJ284" s="74"/>
      <c r="AK284" s="74"/>
      <c r="AL284" s="74"/>
      <c r="AM284" s="74"/>
      <c r="AN284" s="74"/>
      <c r="AO284" s="74"/>
      <c r="AP284" s="59">
        <f t="shared" si="27"/>
        <v>0</v>
      </c>
      <c r="AQ284" s="82"/>
      <c r="AR284" s="82"/>
      <c r="AS284" s="82"/>
      <c r="AT284" s="82"/>
      <c r="AU284" s="82"/>
      <c r="AV284" s="82"/>
      <c r="AW284" s="83">
        <f t="shared" si="28"/>
        <v>0</v>
      </c>
      <c r="AX284" s="82"/>
      <c r="AY284" s="82"/>
      <c r="AZ284" s="82"/>
      <c r="BA284" s="82"/>
      <c r="BB284" s="82"/>
      <c r="BC284" s="82"/>
      <c r="BD284" s="83">
        <f t="shared" si="29"/>
        <v>0</v>
      </c>
    </row>
    <row r="285" spans="1:56" ht="20" customHeight="1" x14ac:dyDescent="0.35">
      <c r="A285" s="64"/>
      <c r="B285" s="170"/>
      <c r="C285" s="170"/>
      <c r="D285" s="170"/>
      <c r="E285" s="170"/>
      <c r="F285" s="170"/>
      <c r="G285" s="170"/>
      <c r="H285" s="170"/>
      <c r="I285" s="170"/>
      <c r="J285" s="170"/>
      <c r="K285" s="170"/>
      <c r="L285" s="170"/>
      <c r="M285" s="170"/>
      <c r="N285" s="170"/>
      <c r="O285" s="1"/>
      <c r="P285" s="12" t="s">
        <v>11</v>
      </c>
      <c r="Q285" s="12" t="s">
        <v>348</v>
      </c>
      <c r="R285" s="82"/>
      <c r="S285" s="82"/>
      <c r="T285" s="82"/>
      <c r="U285" s="83">
        <f t="shared" si="24"/>
        <v>0</v>
      </c>
      <c r="V285" s="82"/>
      <c r="W285" s="82"/>
      <c r="X285" s="82"/>
      <c r="Y285" s="82"/>
      <c r="Z285" s="82"/>
      <c r="AA285" s="82"/>
      <c r="AB285" s="83">
        <f t="shared" si="25"/>
        <v>0</v>
      </c>
      <c r="AC285" s="82"/>
      <c r="AD285" s="82"/>
      <c r="AE285" s="82"/>
      <c r="AF285" s="82"/>
      <c r="AG285" s="82"/>
      <c r="AH285" s="82"/>
      <c r="AI285" s="83">
        <f t="shared" si="26"/>
        <v>0</v>
      </c>
      <c r="AJ285" s="74"/>
      <c r="AK285" s="74"/>
      <c r="AL285" s="74"/>
      <c r="AM285" s="74"/>
      <c r="AN285" s="74"/>
      <c r="AO285" s="74"/>
      <c r="AP285" s="59">
        <f t="shared" si="27"/>
        <v>0</v>
      </c>
      <c r="AQ285" s="82"/>
      <c r="AR285" s="82"/>
      <c r="AS285" s="82"/>
      <c r="AT285" s="82"/>
      <c r="AU285" s="82"/>
      <c r="AV285" s="82"/>
      <c r="AW285" s="83">
        <f t="shared" si="28"/>
        <v>0</v>
      </c>
      <c r="AX285" s="82"/>
      <c r="AY285" s="82"/>
      <c r="AZ285" s="82"/>
      <c r="BA285" s="82"/>
      <c r="BB285" s="82"/>
      <c r="BC285" s="82"/>
      <c r="BD285" s="83">
        <f t="shared" si="29"/>
        <v>0</v>
      </c>
    </row>
    <row r="286" spans="1:56" ht="20" customHeight="1" x14ac:dyDescent="0.35">
      <c r="A286" s="1" t="s">
        <v>231</v>
      </c>
      <c r="B286" s="170"/>
      <c r="C286" s="170"/>
      <c r="D286" s="170"/>
      <c r="E286" s="170"/>
      <c r="F286" s="170"/>
      <c r="G286" s="170"/>
      <c r="H286" s="170"/>
      <c r="I286" s="170"/>
      <c r="J286" s="170"/>
      <c r="K286" s="170"/>
      <c r="L286" s="170"/>
      <c r="M286" s="170"/>
      <c r="N286" s="170"/>
      <c r="O286" s="1"/>
      <c r="P286" s="12" t="s">
        <v>11</v>
      </c>
      <c r="Q286" s="12" t="s">
        <v>348</v>
      </c>
      <c r="R286" s="82"/>
      <c r="S286" s="82"/>
      <c r="T286" s="82"/>
      <c r="U286" s="83">
        <f t="shared" si="24"/>
        <v>0</v>
      </c>
      <c r="V286" s="82"/>
      <c r="W286" s="82"/>
      <c r="X286" s="82"/>
      <c r="Y286" s="82"/>
      <c r="Z286" s="82"/>
      <c r="AA286" s="82"/>
      <c r="AB286" s="83">
        <f t="shared" si="25"/>
        <v>0</v>
      </c>
      <c r="AC286" s="82"/>
      <c r="AD286" s="82"/>
      <c r="AE286" s="82"/>
      <c r="AF286" s="82">
        <v>80.5</v>
      </c>
      <c r="AG286" s="82"/>
      <c r="AH286" s="82"/>
      <c r="AI286" s="83">
        <f t="shared" si="26"/>
        <v>80.5</v>
      </c>
      <c r="AJ286" s="74"/>
      <c r="AK286" s="74"/>
      <c r="AL286" s="74"/>
      <c r="AM286" s="74"/>
      <c r="AN286" s="74"/>
      <c r="AO286" s="74"/>
      <c r="AP286" s="59">
        <f t="shared" si="27"/>
        <v>0</v>
      </c>
      <c r="AQ286" s="82"/>
      <c r="AR286" s="82"/>
      <c r="AS286" s="82"/>
      <c r="AT286" s="82">
        <v>80</v>
      </c>
      <c r="AU286" s="82"/>
      <c r="AV286" s="82"/>
      <c r="AW286" s="83">
        <f t="shared" si="28"/>
        <v>80</v>
      </c>
      <c r="AX286" s="82"/>
      <c r="AY286" s="82"/>
      <c r="AZ286" s="82"/>
      <c r="BA286" s="82"/>
      <c r="BB286" s="82"/>
      <c r="BC286" s="82"/>
      <c r="BD286" s="83">
        <f t="shared" si="29"/>
        <v>0</v>
      </c>
    </row>
    <row r="287" spans="1:56" ht="20" customHeight="1" x14ac:dyDescent="0.35">
      <c r="A287" t="s">
        <v>232</v>
      </c>
      <c r="B287" s="170" t="s">
        <v>483</v>
      </c>
      <c r="C287" s="170"/>
      <c r="D287" s="170"/>
      <c r="E287" s="170"/>
      <c r="F287" s="170"/>
      <c r="G287" s="170"/>
      <c r="H287" s="170"/>
      <c r="I287" s="170"/>
      <c r="J287" s="170"/>
      <c r="K287" s="170"/>
      <c r="L287" s="170"/>
      <c r="M287" s="170"/>
      <c r="N287" s="170"/>
      <c r="O287" s="1"/>
      <c r="P287" s="12" t="s">
        <v>11</v>
      </c>
      <c r="Q287" s="12" t="s">
        <v>348</v>
      </c>
      <c r="R287" s="82"/>
      <c r="S287" s="82"/>
      <c r="T287" s="82"/>
      <c r="U287" s="83">
        <f t="shared" si="24"/>
        <v>0</v>
      </c>
      <c r="V287" s="82"/>
      <c r="W287" s="82"/>
      <c r="X287" s="82"/>
      <c r="Y287" s="82"/>
      <c r="Z287" s="82"/>
      <c r="AA287" s="82"/>
      <c r="AB287" s="83">
        <f t="shared" si="25"/>
        <v>0</v>
      </c>
      <c r="AC287" s="82"/>
      <c r="AD287" s="82"/>
      <c r="AE287" s="82"/>
      <c r="AF287" s="82"/>
      <c r="AG287" s="82"/>
      <c r="AH287" s="82"/>
      <c r="AI287" s="83">
        <f t="shared" si="26"/>
        <v>0</v>
      </c>
      <c r="AJ287" s="74"/>
      <c r="AK287" s="74"/>
      <c r="AL287" s="74"/>
      <c r="AM287" s="74"/>
      <c r="AN287" s="74"/>
      <c r="AO287" s="74"/>
      <c r="AP287" s="59">
        <f t="shared" si="27"/>
        <v>0</v>
      </c>
      <c r="AQ287" s="82"/>
      <c r="AR287" s="82"/>
      <c r="AS287" s="82"/>
      <c r="AT287" s="82"/>
      <c r="AU287" s="82"/>
      <c r="AV287" s="82"/>
      <c r="AW287" s="83">
        <f t="shared" si="28"/>
        <v>0</v>
      </c>
      <c r="AX287" s="82"/>
      <c r="AY287" s="82"/>
      <c r="AZ287" s="82"/>
      <c r="BA287" s="82"/>
      <c r="BB287" s="82"/>
      <c r="BC287" s="82"/>
      <c r="BD287" s="83">
        <f t="shared" si="29"/>
        <v>0</v>
      </c>
    </row>
    <row r="288" spans="1:56" ht="20" customHeight="1" x14ac:dyDescent="0.35">
      <c r="A288" s="1" t="s">
        <v>233</v>
      </c>
      <c r="B288" s="170"/>
      <c r="C288" s="170"/>
      <c r="D288" s="170"/>
      <c r="E288" s="170"/>
      <c r="F288" s="170"/>
      <c r="G288" s="170"/>
      <c r="H288" s="170"/>
      <c r="I288" s="170"/>
      <c r="J288" s="170"/>
      <c r="K288" s="170"/>
      <c r="L288" s="170"/>
      <c r="M288" s="170"/>
      <c r="N288" s="170"/>
      <c r="O288" s="1"/>
      <c r="P288" s="12" t="s">
        <v>11</v>
      </c>
      <c r="Q288" s="12" t="s">
        <v>348</v>
      </c>
      <c r="R288" s="82"/>
      <c r="S288" s="82"/>
      <c r="T288" s="82"/>
      <c r="U288" s="83">
        <f t="shared" si="24"/>
        <v>0</v>
      </c>
      <c r="V288" s="82"/>
      <c r="W288" s="82"/>
      <c r="X288" s="82"/>
      <c r="Y288" s="82"/>
      <c r="Z288" s="82"/>
      <c r="AA288" s="82"/>
      <c r="AB288" s="83">
        <f t="shared" si="25"/>
        <v>0</v>
      </c>
      <c r="AC288" s="82"/>
      <c r="AD288" s="82"/>
      <c r="AE288" s="82"/>
      <c r="AF288" s="82"/>
      <c r="AG288" s="82"/>
      <c r="AH288" s="82"/>
      <c r="AI288" s="83">
        <f t="shared" si="26"/>
        <v>0</v>
      </c>
      <c r="AJ288" s="74"/>
      <c r="AK288" s="74"/>
      <c r="AL288" s="74"/>
      <c r="AM288" s="74"/>
      <c r="AN288" s="74"/>
      <c r="AO288" s="74"/>
      <c r="AP288" s="59">
        <f t="shared" si="27"/>
        <v>0</v>
      </c>
      <c r="AQ288" s="82"/>
      <c r="AR288" s="82"/>
      <c r="AS288" s="82"/>
      <c r="AT288" s="82"/>
      <c r="AU288" s="82"/>
      <c r="AV288" s="82"/>
      <c r="AW288" s="83">
        <f t="shared" si="28"/>
        <v>0</v>
      </c>
      <c r="AX288" s="82"/>
      <c r="AY288" s="82"/>
      <c r="AZ288" s="82"/>
      <c r="BA288" s="82"/>
      <c r="BB288" s="82"/>
      <c r="BC288" s="82"/>
      <c r="BD288" s="83">
        <f t="shared" si="29"/>
        <v>0</v>
      </c>
    </row>
    <row r="289" spans="1:56" ht="20" customHeight="1" x14ac:dyDescent="0.35">
      <c r="A289" s="1" t="s">
        <v>234</v>
      </c>
      <c r="B289" s="170"/>
      <c r="C289" s="170"/>
      <c r="D289" s="170"/>
      <c r="E289" s="170"/>
      <c r="F289" s="170"/>
      <c r="G289" s="170"/>
      <c r="H289" s="170"/>
      <c r="I289" s="170"/>
      <c r="J289" s="170"/>
      <c r="K289" s="170"/>
      <c r="L289" s="170"/>
      <c r="M289" s="170"/>
      <c r="N289" s="170"/>
      <c r="O289" s="1"/>
      <c r="P289" s="12" t="s">
        <v>11</v>
      </c>
      <c r="Q289" s="12" t="s">
        <v>348</v>
      </c>
      <c r="R289" s="82"/>
      <c r="S289" s="82"/>
      <c r="T289" s="82"/>
      <c r="U289" s="83">
        <f t="shared" si="24"/>
        <v>0</v>
      </c>
      <c r="V289" s="82"/>
      <c r="W289" s="82"/>
      <c r="X289" s="82">
        <v>80.37</v>
      </c>
      <c r="Y289" s="82"/>
      <c r="Z289" s="82"/>
      <c r="AA289" s="82"/>
      <c r="AB289" s="83">
        <f t="shared" si="25"/>
        <v>80.37</v>
      </c>
      <c r="AC289" s="82"/>
      <c r="AD289" s="82"/>
      <c r="AE289" s="82"/>
      <c r="AF289" s="82"/>
      <c r="AG289" s="82"/>
      <c r="AH289" s="82"/>
      <c r="AI289" s="83">
        <f t="shared" si="26"/>
        <v>0</v>
      </c>
      <c r="AJ289" s="74"/>
      <c r="AK289" s="74"/>
      <c r="AL289" s="74"/>
      <c r="AM289" s="74"/>
      <c r="AN289" s="74"/>
      <c r="AO289" s="74"/>
      <c r="AP289" s="59">
        <f t="shared" si="27"/>
        <v>0</v>
      </c>
      <c r="AQ289" s="82"/>
      <c r="AR289" s="82"/>
      <c r="AS289" s="82"/>
      <c r="AT289" s="82"/>
      <c r="AU289" s="82"/>
      <c r="AV289" s="82"/>
      <c r="AW289" s="83">
        <f t="shared" si="28"/>
        <v>0</v>
      </c>
      <c r="AX289" s="82"/>
      <c r="AY289" s="82"/>
      <c r="AZ289" s="82"/>
      <c r="BA289" s="82"/>
      <c r="BB289" s="82"/>
      <c r="BC289" s="82"/>
      <c r="BD289" s="83">
        <f t="shared" si="29"/>
        <v>0</v>
      </c>
    </row>
    <row r="290" spans="1:56" ht="20" customHeight="1" x14ac:dyDescent="0.35">
      <c r="A290" t="s">
        <v>235</v>
      </c>
      <c r="B290" s="170" t="s">
        <v>572</v>
      </c>
      <c r="C290" s="170"/>
      <c r="D290" s="170"/>
      <c r="E290" s="170"/>
      <c r="F290" s="170"/>
      <c r="G290" s="170"/>
      <c r="H290" s="170"/>
      <c r="I290" s="170"/>
      <c r="J290" s="170"/>
      <c r="K290" s="170"/>
      <c r="L290" s="170"/>
      <c r="M290" s="170"/>
      <c r="N290" s="170"/>
      <c r="O290" s="1"/>
      <c r="P290" s="12" t="s">
        <v>141</v>
      </c>
      <c r="Q290" s="12" t="s">
        <v>348</v>
      </c>
      <c r="R290" s="82"/>
      <c r="S290" s="82"/>
      <c r="T290" s="82"/>
      <c r="U290" s="83">
        <f t="shared" si="24"/>
        <v>0</v>
      </c>
      <c r="V290" s="82"/>
      <c r="W290" s="82"/>
      <c r="X290" s="82"/>
      <c r="Y290" s="82"/>
      <c r="Z290" s="82"/>
      <c r="AA290" s="82"/>
      <c r="AB290" s="83">
        <f t="shared" si="25"/>
        <v>0</v>
      </c>
      <c r="AC290" s="82"/>
      <c r="AD290" s="82"/>
      <c r="AE290" s="82"/>
      <c r="AF290" s="82"/>
      <c r="AG290" s="82"/>
      <c r="AH290" s="82"/>
      <c r="AI290" s="83">
        <f t="shared" si="26"/>
        <v>0</v>
      </c>
      <c r="AJ290" s="74"/>
      <c r="AK290" s="74"/>
      <c r="AL290" s="74"/>
      <c r="AM290" s="74"/>
      <c r="AN290" s="74"/>
      <c r="AO290" s="74"/>
      <c r="AP290" s="59">
        <f t="shared" si="27"/>
        <v>0</v>
      </c>
      <c r="AQ290" s="82"/>
      <c r="AR290" s="82"/>
      <c r="AS290" s="82"/>
      <c r="AT290" s="82"/>
      <c r="AU290" s="82"/>
      <c r="AV290" s="82"/>
      <c r="AW290" s="83">
        <f t="shared" si="28"/>
        <v>0</v>
      </c>
      <c r="AX290" s="82"/>
      <c r="AY290" s="82"/>
      <c r="AZ290" s="82"/>
      <c r="BA290" s="82"/>
      <c r="BB290" s="82"/>
      <c r="BC290" s="82"/>
      <c r="BD290" s="83">
        <f t="shared" si="29"/>
        <v>0</v>
      </c>
    </row>
    <row r="291" spans="1:56" ht="20" customHeight="1" x14ac:dyDescent="0.35">
      <c r="A291" s="64"/>
      <c r="B291" s="189"/>
      <c r="C291" s="189"/>
      <c r="D291" s="189"/>
      <c r="E291" s="189"/>
      <c r="F291" s="189"/>
      <c r="G291" s="189"/>
      <c r="H291" s="189"/>
      <c r="I291" s="189"/>
      <c r="J291" s="189"/>
      <c r="K291" s="189"/>
      <c r="L291" s="189"/>
      <c r="M291" s="189"/>
      <c r="N291" s="189"/>
      <c r="O291" s="1"/>
      <c r="P291" s="1"/>
      <c r="Q291" s="12" t="s">
        <v>348</v>
      </c>
      <c r="R291" s="82"/>
      <c r="S291" s="82"/>
      <c r="T291" s="82"/>
      <c r="U291" s="83">
        <f t="shared" si="24"/>
        <v>0</v>
      </c>
      <c r="V291" s="82"/>
      <c r="W291" s="82"/>
      <c r="X291" s="82"/>
      <c r="Y291" s="82"/>
      <c r="Z291" s="82"/>
      <c r="AA291" s="82"/>
      <c r="AB291" s="83">
        <f t="shared" si="25"/>
        <v>0</v>
      </c>
      <c r="AC291" s="82"/>
      <c r="AD291" s="82"/>
      <c r="AE291" s="82"/>
      <c r="AF291" s="82"/>
      <c r="AG291" s="82"/>
      <c r="AH291" s="82"/>
      <c r="AI291" s="83">
        <f t="shared" si="26"/>
        <v>0</v>
      </c>
      <c r="AJ291" s="74"/>
      <c r="AK291" s="74"/>
      <c r="AL291" s="74"/>
      <c r="AM291" s="74"/>
      <c r="AN291" s="74"/>
      <c r="AO291" s="74"/>
      <c r="AP291" s="59">
        <f t="shared" si="27"/>
        <v>0</v>
      </c>
      <c r="AQ291" s="82"/>
      <c r="AR291" s="82"/>
      <c r="AS291" s="82"/>
      <c r="AT291" s="82"/>
      <c r="AU291" s="82"/>
      <c r="AV291" s="82"/>
      <c r="AW291" s="83">
        <f t="shared" si="28"/>
        <v>0</v>
      </c>
      <c r="AX291" s="82"/>
      <c r="AY291" s="82"/>
      <c r="AZ291" s="82"/>
      <c r="BA291" s="82"/>
      <c r="BB291" s="82"/>
      <c r="BC291" s="82"/>
      <c r="BD291" s="83">
        <f t="shared" si="29"/>
        <v>0</v>
      </c>
    </row>
    <row r="292" spans="1:56" ht="20" customHeight="1" x14ac:dyDescent="0.35">
      <c r="A292" t="s">
        <v>236</v>
      </c>
      <c r="B292" s="170" t="s">
        <v>881</v>
      </c>
      <c r="C292" s="170"/>
      <c r="D292" s="170"/>
      <c r="E292" s="170"/>
      <c r="F292" s="170"/>
      <c r="G292" s="170"/>
      <c r="H292" s="170"/>
      <c r="I292" s="170"/>
      <c r="J292" s="170"/>
      <c r="K292" s="170"/>
      <c r="L292" s="170"/>
      <c r="M292" s="170"/>
      <c r="N292" s="170"/>
      <c r="O292" s="1"/>
      <c r="P292" s="1"/>
      <c r="Q292" s="12" t="s">
        <v>348</v>
      </c>
      <c r="R292" s="82"/>
      <c r="S292" s="82"/>
      <c r="T292" s="82"/>
      <c r="U292" s="83">
        <f t="shared" si="24"/>
        <v>0</v>
      </c>
      <c r="V292" s="82"/>
      <c r="W292" s="82"/>
      <c r="X292" s="82"/>
      <c r="Y292" s="82"/>
      <c r="Z292" s="82"/>
      <c r="AA292" s="82"/>
      <c r="AB292" s="83">
        <f t="shared" si="25"/>
        <v>0</v>
      </c>
      <c r="AC292" s="82"/>
      <c r="AD292" s="82"/>
      <c r="AE292" s="82"/>
      <c r="AF292" s="82"/>
      <c r="AG292" s="82"/>
      <c r="AH292" s="82"/>
      <c r="AI292" s="83">
        <f t="shared" si="26"/>
        <v>0</v>
      </c>
      <c r="AJ292" s="74"/>
      <c r="AK292" s="74"/>
      <c r="AL292" s="74"/>
      <c r="AM292" s="74"/>
      <c r="AN292" s="74"/>
      <c r="AO292" s="74"/>
      <c r="AP292" s="59">
        <f t="shared" si="27"/>
        <v>0</v>
      </c>
      <c r="AQ292" s="82"/>
      <c r="AR292" s="82"/>
      <c r="AS292" s="82"/>
      <c r="AT292" s="82"/>
      <c r="AU292" s="82"/>
      <c r="AV292" s="82"/>
      <c r="AW292" s="83">
        <f t="shared" si="28"/>
        <v>0</v>
      </c>
      <c r="AX292" s="82"/>
      <c r="AY292" s="82"/>
      <c r="AZ292" s="82"/>
      <c r="BA292" s="82"/>
      <c r="BB292" s="82"/>
      <c r="BC292" s="82"/>
      <c r="BD292" s="83">
        <f t="shared" si="29"/>
        <v>0</v>
      </c>
    </row>
    <row r="293" spans="1:56" ht="20" customHeight="1" x14ac:dyDescent="0.35">
      <c r="A293" t="s">
        <v>237</v>
      </c>
      <c r="B293" s="186" t="s">
        <v>365</v>
      </c>
      <c r="C293" s="186"/>
      <c r="D293" s="186"/>
      <c r="E293" s="186"/>
      <c r="F293" s="186"/>
      <c r="G293" s="186"/>
      <c r="H293" s="186"/>
      <c r="I293" s="186"/>
      <c r="J293" s="186"/>
      <c r="K293" s="186"/>
      <c r="L293" s="186"/>
      <c r="M293" s="186"/>
      <c r="N293" s="186"/>
      <c r="O293" s="1"/>
      <c r="P293" s="12"/>
      <c r="Q293" s="12" t="s">
        <v>348</v>
      </c>
      <c r="R293" s="82">
        <v>43.5</v>
      </c>
      <c r="S293" s="82"/>
      <c r="T293" s="82"/>
      <c r="U293" s="83">
        <f t="shared" si="24"/>
        <v>43.5</v>
      </c>
      <c r="V293" s="82"/>
      <c r="W293" s="82"/>
      <c r="X293" s="82"/>
      <c r="Y293" s="82"/>
      <c r="Z293" s="82"/>
      <c r="AA293" s="82"/>
      <c r="AB293" s="83">
        <f t="shared" si="25"/>
        <v>0</v>
      </c>
      <c r="AC293" s="82"/>
      <c r="AD293" s="82"/>
      <c r="AE293" s="82"/>
      <c r="AF293" s="82"/>
      <c r="AG293" s="82"/>
      <c r="AH293" s="82"/>
      <c r="AI293" s="83">
        <f t="shared" si="26"/>
        <v>0</v>
      </c>
      <c r="AJ293" s="74"/>
      <c r="AK293" s="74"/>
      <c r="AL293" s="74"/>
      <c r="AM293" s="74"/>
      <c r="AN293" s="74"/>
      <c r="AO293" s="74"/>
      <c r="AP293" s="59">
        <f t="shared" si="27"/>
        <v>0</v>
      </c>
      <c r="AQ293" s="82"/>
      <c r="AR293" s="82"/>
      <c r="AS293" s="82"/>
      <c r="AT293" s="82"/>
      <c r="AU293" s="82"/>
      <c r="AV293" s="82"/>
      <c r="AW293" s="83">
        <f t="shared" si="28"/>
        <v>0</v>
      </c>
      <c r="AX293" s="82"/>
      <c r="AY293" s="82"/>
      <c r="AZ293" s="82"/>
      <c r="BA293" s="82"/>
      <c r="BB293" s="82"/>
      <c r="BC293" s="82"/>
      <c r="BD293" s="83">
        <f t="shared" si="29"/>
        <v>0</v>
      </c>
    </row>
    <row r="294" spans="1:56" ht="20" customHeight="1" x14ac:dyDescent="0.35">
      <c r="A294" t="s">
        <v>238</v>
      </c>
      <c r="B294" s="170" t="s">
        <v>366</v>
      </c>
      <c r="C294" s="170"/>
      <c r="D294" s="170"/>
      <c r="E294" s="170"/>
      <c r="F294" s="170"/>
      <c r="G294" s="170"/>
      <c r="H294" s="170"/>
      <c r="I294" s="170"/>
      <c r="J294" s="170"/>
      <c r="K294" s="170"/>
      <c r="L294" s="170"/>
      <c r="M294" s="170"/>
      <c r="N294" s="170"/>
      <c r="O294" s="1"/>
      <c r="P294" s="12" t="s">
        <v>10</v>
      </c>
      <c r="Q294" s="12" t="s">
        <v>348</v>
      </c>
      <c r="R294" s="82"/>
      <c r="S294" s="82">
        <v>52</v>
      </c>
      <c r="T294" s="82"/>
      <c r="U294" s="83">
        <f t="shared" si="24"/>
        <v>52</v>
      </c>
      <c r="V294" s="82"/>
      <c r="W294" s="82"/>
      <c r="X294" s="82"/>
      <c r="Y294" s="82"/>
      <c r="Z294" s="82">
        <v>81.78</v>
      </c>
      <c r="AA294" s="82"/>
      <c r="AB294" s="83">
        <f t="shared" si="25"/>
        <v>81.78</v>
      </c>
      <c r="AC294" s="82"/>
      <c r="AD294" s="82"/>
      <c r="AE294" s="82"/>
      <c r="AF294" s="82"/>
      <c r="AG294" s="82">
        <v>61.78</v>
      </c>
      <c r="AH294" s="82"/>
      <c r="AI294" s="83">
        <f t="shared" si="26"/>
        <v>61.78</v>
      </c>
      <c r="AJ294" s="74"/>
      <c r="AK294" s="74"/>
      <c r="AL294" s="74"/>
      <c r="AM294" s="74"/>
      <c r="AN294" s="74">
        <v>54.67</v>
      </c>
      <c r="AO294" s="74"/>
      <c r="AP294" s="59">
        <f t="shared" si="27"/>
        <v>54.67</v>
      </c>
      <c r="AQ294" s="82"/>
      <c r="AR294" s="82"/>
      <c r="AS294" s="82"/>
      <c r="AT294" s="82"/>
      <c r="AU294" s="82">
        <v>86.92</v>
      </c>
      <c r="AV294" s="82"/>
      <c r="AW294" s="83">
        <f t="shared" si="28"/>
        <v>86.92</v>
      </c>
      <c r="AX294" s="82"/>
      <c r="AY294" s="82"/>
      <c r="AZ294" s="82"/>
      <c r="BA294" s="82"/>
      <c r="BB294" s="82"/>
      <c r="BC294" s="82"/>
      <c r="BD294" s="83">
        <f t="shared" si="29"/>
        <v>0</v>
      </c>
    </row>
    <row r="295" spans="1:56" ht="20" customHeight="1" x14ac:dyDescent="0.35">
      <c r="A295" t="s">
        <v>239</v>
      </c>
      <c r="B295" s="170" t="s">
        <v>882</v>
      </c>
      <c r="C295" s="170"/>
      <c r="D295" s="170"/>
      <c r="E295" s="170"/>
      <c r="F295" s="170"/>
      <c r="G295" s="170"/>
      <c r="H295" s="170"/>
      <c r="I295" s="170"/>
      <c r="J295" s="170"/>
      <c r="K295" s="170"/>
      <c r="L295" s="170"/>
      <c r="M295" s="170"/>
      <c r="N295" s="170"/>
      <c r="O295" s="1"/>
      <c r="P295" s="12" t="s">
        <v>240</v>
      </c>
      <c r="Q295" s="12" t="s">
        <v>348</v>
      </c>
      <c r="R295" s="82"/>
      <c r="S295" s="82"/>
      <c r="T295" s="82"/>
      <c r="U295" s="83">
        <f t="shared" si="24"/>
        <v>0</v>
      </c>
      <c r="V295" s="82"/>
      <c r="W295" s="82">
        <v>178.5</v>
      </c>
      <c r="X295" s="82"/>
      <c r="Y295" s="82"/>
      <c r="Z295" s="82"/>
      <c r="AA295" s="82"/>
      <c r="AB295" s="83">
        <f t="shared" si="25"/>
        <v>178.5</v>
      </c>
      <c r="AC295" s="82"/>
      <c r="AD295" s="82"/>
      <c r="AE295" s="82"/>
      <c r="AF295" s="82"/>
      <c r="AG295" s="82"/>
      <c r="AH295" s="82"/>
      <c r="AI295" s="83">
        <f t="shared" si="26"/>
        <v>0</v>
      </c>
      <c r="AJ295" s="74"/>
      <c r="AK295" s="74">
        <v>178.5</v>
      </c>
      <c r="AL295" s="74"/>
      <c r="AM295" s="74"/>
      <c r="AN295" s="74"/>
      <c r="AO295" s="74"/>
      <c r="AP295" s="59">
        <f t="shared" si="27"/>
        <v>178.5</v>
      </c>
      <c r="AQ295" s="82"/>
      <c r="AR295" s="82">
        <v>178.5</v>
      </c>
      <c r="AS295" s="82"/>
      <c r="AT295" s="82"/>
      <c r="AU295" s="82"/>
      <c r="AV295" s="82"/>
      <c r="AW295" s="83">
        <f t="shared" si="28"/>
        <v>178.5</v>
      </c>
      <c r="AX295" s="82"/>
      <c r="AY295" s="82"/>
      <c r="AZ295" s="82"/>
      <c r="BA295" s="82"/>
      <c r="BB295" s="82"/>
      <c r="BC295" s="82"/>
      <c r="BD295" s="83">
        <f t="shared" si="29"/>
        <v>0</v>
      </c>
    </row>
    <row r="296" spans="1:56" ht="20" customHeight="1" x14ac:dyDescent="0.35">
      <c r="A296" t="s">
        <v>241</v>
      </c>
      <c r="B296" s="170" t="s">
        <v>484</v>
      </c>
      <c r="C296" s="170"/>
      <c r="D296" s="170"/>
      <c r="E296" s="170"/>
      <c r="F296" s="170"/>
      <c r="G296" s="170"/>
      <c r="H296" s="170"/>
      <c r="I296" s="170"/>
      <c r="J296" s="170"/>
      <c r="K296" s="170"/>
      <c r="L296" s="170"/>
      <c r="M296" s="170"/>
      <c r="N296" s="170"/>
      <c r="O296" s="1"/>
      <c r="P296" s="12" t="s">
        <v>10</v>
      </c>
      <c r="Q296" s="12" t="s">
        <v>348</v>
      </c>
      <c r="R296" s="82"/>
      <c r="S296" s="82">
        <f>158.41+145.33</f>
        <v>303.74</v>
      </c>
      <c r="T296" s="82"/>
      <c r="U296" s="83">
        <f t="shared" si="24"/>
        <v>303.74</v>
      </c>
      <c r="V296" s="82"/>
      <c r="W296" s="82"/>
      <c r="X296" s="82"/>
      <c r="Y296" s="82"/>
      <c r="Z296" s="82"/>
      <c r="AA296" s="82"/>
      <c r="AB296" s="83">
        <f t="shared" si="25"/>
        <v>0</v>
      </c>
      <c r="AC296" s="82">
        <v>163.55000000000001</v>
      </c>
      <c r="AD296" s="82"/>
      <c r="AE296" s="82"/>
      <c r="AF296" s="82"/>
      <c r="AG296" s="82"/>
      <c r="AH296" s="82"/>
      <c r="AI296" s="83">
        <f t="shared" si="26"/>
        <v>163.55000000000001</v>
      </c>
      <c r="AJ296" s="74"/>
      <c r="AK296" s="74"/>
      <c r="AL296" s="74"/>
      <c r="AM296" s="74"/>
      <c r="AN296" s="74"/>
      <c r="AO296" s="74"/>
      <c r="AP296" s="59">
        <f t="shared" si="27"/>
        <v>0</v>
      </c>
      <c r="AQ296" s="82">
        <v>135.97999999999999</v>
      </c>
      <c r="AR296" s="82"/>
      <c r="AS296" s="82"/>
      <c r="AT296" s="82"/>
      <c r="AU296" s="82"/>
      <c r="AV296" s="82"/>
      <c r="AW296" s="83">
        <f t="shared" si="28"/>
        <v>135.97999999999999</v>
      </c>
      <c r="AX296" s="82">
        <v>144.86000000000001</v>
      </c>
      <c r="AY296" s="82"/>
      <c r="AZ296" s="82"/>
      <c r="BA296" s="82"/>
      <c r="BB296" s="82"/>
      <c r="BC296" s="82"/>
      <c r="BD296" s="83">
        <f t="shared" si="29"/>
        <v>144.86000000000001</v>
      </c>
    </row>
    <row r="297" spans="1:56" ht="20" customHeight="1" x14ac:dyDescent="0.35">
      <c r="A297" t="s">
        <v>242</v>
      </c>
      <c r="B297" s="170"/>
      <c r="C297" s="170"/>
      <c r="D297" s="170"/>
      <c r="E297" s="170"/>
      <c r="F297" s="170"/>
      <c r="G297" s="170"/>
      <c r="H297" s="170"/>
      <c r="I297" s="170"/>
      <c r="J297" s="170"/>
      <c r="K297" s="170"/>
      <c r="L297" s="170"/>
      <c r="M297" s="170"/>
      <c r="N297" s="170"/>
      <c r="O297" s="1"/>
      <c r="P297" s="12" t="s">
        <v>10</v>
      </c>
      <c r="Q297" s="12" t="s">
        <v>348</v>
      </c>
      <c r="R297" s="82"/>
      <c r="S297" s="82"/>
      <c r="T297" s="82"/>
      <c r="U297" s="83">
        <f t="shared" si="24"/>
        <v>0</v>
      </c>
      <c r="V297" s="82"/>
      <c r="W297" s="82"/>
      <c r="X297" s="82"/>
      <c r="Y297" s="82"/>
      <c r="Z297" s="82"/>
      <c r="AA297" s="82"/>
      <c r="AB297" s="83">
        <f t="shared" si="25"/>
        <v>0</v>
      </c>
      <c r="AC297" s="82"/>
      <c r="AD297" s="82">
        <v>248</v>
      </c>
      <c r="AE297" s="82"/>
      <c r="AF297" s="82"/>
      <c r="AG297" s="82"/>
      <c r="AH297" s="82"/>
      <c r="AI297" s="83">
        <f t="shared" si="26"/>
        <v>248</v>
      </c>
      <c r="AJ297" s="74"/>
      <c r="AK297" s="74"/>
      <c r="AL297" s="74"/>
      <c r="AM297" s="74"/>
      <c r="AN297" s="74"/>
      <c r="AO297" s="74"/>
      <c r="AP297" s="59">
        <f t="shared" si="27"/>
        <v>0</v>
      </c>
      <c r="AQ297" s="82"/>
      <c r="AR297" s="82"/>
      <c r="AS297" s="82"/>
      <c r="AT297" s="82"/>
      <c r="AU297" s="82"/>
      <c r="AV297" s="82"/>
      <c r="AW297" s="83">
        <f t="shared" si="28"/>
        <v>0</v>
      </c>
      <c r="AX297" s="82"/>
      <c r="AY297" s="82"/>
      <c r="AZ297" s="82"/>
      <c r="BA297" s="82"/>
      <c r="BB297" s="82"/>
      <c r="BC297" s="82"/>
      <c r="BD297" s="83">
        <f t="shared" si="29"/>
        <v>0</v>
      </c>
    </row>
    <row r="298" spans="1:56" ht="20" customHeight="1" x14ac:dyDescent="0.35">
      <c r="A298" t="s">
        <v>243</v>
      </c>
      <c r="B298" s="170"/>
      <c r="C298" s="170"/>
      <c r="D298" s="170"/>
      <c r="E298" s="170"/>
      <c r="F298" s="170"/>
      <c r="G298" s="170"/>
      <c r="H298" s="170"/>
      <c r="I298" s="170"/>
      <c r="J298" s="170"/>
      <c r="K298" s="170"/>
      <c r="L298" s="170"/>
      <c r="M298" s="170"/>
      <c r="N298" s="170"/>
      <c r="O298" s="1"/>
      <c r="P298" s="12" t="s">
        <v>244</v>
      </c>
      <c r="Q298" s="12" t="s">
        <v>351</v>
      </c>
      <c r="R298" s="82"/>
      <c r="S298" s="82">
        <v>76.64</v>
      </c>
      <c r="T298" s="82"/>
      <c r="U298" s="83">
        <f t="shared" si="24"/>
        <v>76.64</v>
      </c>
      <c r="V298" s="82"/>
      <c r="W298" s="82"/>
      <c r="X298" s="82"/>
      <c r="Y298" s="82"/>
      <c r="Z298" s="82">
        <v>360</v>
      </c>
      <c r="AA298" s="82"/>
      <c r="AB298" s="83">
        <f t="shared" si="25"/>
        <v>360</v>
      </c>
      <c r="AC298" s="82"/>
      <c r="AD298" s="82">
        <v>249</v>
      </c>
      <c r="AE298" s="82"/>
      <c r="AF298" s="82"/>
      <c r="AG298" s="82"/>
      <c r="AH298" s="82"/>
      <c r="AI298" s="83">
        <f t="shared" si="26"/>
        <v>249</v>
      </c>
      <c r="AJ298" s="74"/>
      <c r="AK298" s="74"/>
      <c r="AL298" s="74"/>
      <c r="AM298" s="74"/>
      <c r="AN298" s="74"/>
      <c r="AO298" s="74"/>
      <c r="AP298" s="59">
        <f t="shared" si="27"/>
        <v>0</v>
      </c>
      <c r="AQ298" s="82"/>
      <c r="AR298" s="82"/>
      <c r="AS298" s="82"/>
      <c r="AT298" s="82"/>
      <c r="AU298" s="82"/>
      <c r="AV298" s="82"/>
      <c r="AW298" s="83">
        <f t="shared" si="28"/>
        <v>0</v>
      </c>
      <c r="AX298" s="82"/>
      <c r="AY298" s="82"/>
      <c r="AZ298" s="82"/>
      <c r="BA298" s="82"/>
      <c r="BB298" s="82"/>
      <c r="BC298" s="82"/>
      <c r="BD298" s="83">
        <f t="shared" si="29"/>
        <v>0</v>
      </c>
    </row>
    <row r="299" spans="1:56" ht="20" customHeight="1" x14ac:dyDescent="0.35">
      <c r="A299" t="s">
        <v>245</v>
      </c>
      <c r="B299" s="170"/>
      <c r="C299" s="170"/>
      <c r="D299" s="170"/>
      <c r="E299" s="170"/>
      <c r="F299" s="170"/>
      <c r="G299" s="170"/>
      <c r="H299" s="170"/>
      <c r="I299" s="170"/>
      <c r="J299" s="170"/>
      <c r="K299" s="170"/>
      <c r="L299" s="170"/>
      <c r="M299" s="170"/>
      <c r="N299" s="170"/>
      <c r="O299" s="1"/>
      <c r="P299" s="12" t="s">
        <v>141</v>
      </c>
      <c r="Q299" s="12" t="s">
        <v>348</v>
      </c>
      <c r="R299" s="82"/>
      <c r="S299" s="82"/>
      <c r="T299" s="82"/>
      <c r="U299" s="83">
        <f t="shared" si="24"/>
        <v>0</v>
      </c>
      <c r="V299" s="82"/>
      <c r="W299" s="82"/>
      <c r="X299" s="82"/>
      <c r="Y299" s="82"/>
      <c r="Z299" s="82"/>
      <c r="AA299" s="82"/>
      <c r="AB299" s="83">
        <f t="shared" si="25"/>
        <v>0</v>
      </c>
      <c r="AC299" s="82"/>
      <c r="AD299" s="82">
        <v>242.5</v>
      </c>
      <c r="AE299" s="82"/>
      <c r="AF299" s="82"/>
      <c r="AG299" s="82"/>
      <c r="AH299" s="82"/>
      <c r="AI299" s="83">
        <f t="shared" si="26"/>
        <v>242.5</v>
      </c>
      <c r="AJ299" s="74"/>
      <c r="AK299" s="74"/>
      <c r="AL299" s="74"/>
      <c r="AM299" s="74"/>
      <c r="AN299" s="74"/>
      <c r="AO299" s="74"/>
      <c r="AP299" s="59">
        <f t="shared" si="27"/>
        <v>0</v>
      </c>
      <c r="AQ299" s="82"/>
      <c r="AR299" s="82"/>
      <c r="AS299" s="82"/>
      <c r="AT299" s="82"/>
      <c r="AU299" s="82"/>
      <c r="AV299" s="82"/>
      <c r="AW299" s="83">
        <f t="shared" si="28"/>
        <v>0</v>
      </c>
      <c r="AX299" s="82"/>
      <c r="AY299" s="82"/>
      <c r="AZ299" s="82"/>
      <c r="BA299" s="82"/>
      <c r="BB299" s="82"/>
      <c r="BC299" s="82"/>
      <c r="BD299" s="83">
        <f t="shared" si="29"/>
        <v>0</v>
      </c>
    </row>
    <row r="300" spans="1:56" ht="20" customHeight="1" x14ac:dyDescent="0.35">
      <c r="A300" t="s">
        <v>246</v>
      </c>
      <c r="B300" s="174"/>
      <c r="C300" s="174"/>
      <c r="D300" s="174"/>
      <c r="E300" s="174"/>
      <c r="F300" s="174"/>
      <c r="G300" s="174"/>
      <c r="H300" s="174"/>
      <c r="I300" s="174"/>
      <c r="J300" s="174"/>
      <c r="K300" s="174"/>
      <c r="L300" s="174"/>
      <c r="M300" s="174"/>
      <c r="N300" s="174"/>
      <c r="O300" s="1"/>
      <c r="P300" s="12" t="s">
        <v>141</v>
      </c>
      <c r="Q300" s="12" t="s">
        <v>348</v>
      </c>
      <c r="R300" s="82"/>
      <c r="S300" s="82"/>
      <c r="T300" s="82"/>
      <c r="U300" s="83">
        <f t="shared" si="24"/>
        <v>0</v>
      </c>
      <c r="V300" s="82"/>
      <c r="W300" s="82"/>
      <c r="X300" s="82"/>
      <c r="Y300" s="82"/>
      <c r="Z300" s="82"/>
      <c r="AA300" s="82"/>
      <c r="AB300" s="83">
        <f t="shared" si="25"/>
        <v>0</v>
      </c>
      <c r="AC300" s="82"/>
      <c r="AD300" s="82"/>
      <c r="AE300" s="82"/>
      <c r="AF300" s="82"/>
      <c r="AG300" s="82"/>
      <c r="AH300" s="82"/>
      <c r="AI300" s="83">
        <f t="shared" si="26"/>
        <v>0</v>
      </c>
      <c r="AJ300" s="74"/>
      <c r="AK300" s="74"/>
      <c r="AL300" s="74"/>
      <c r="AM300" s="74"/>
      <c r="AN300" s="74"/>
      <c r="AO300" s="74"/>
      <c r="AP300" s="59">
        <f t="shared" si="27"/>
        <v>0</v>
      </c>
      <c r="AQ300" s="82"/>
      <c r="AR300" s="82"/>
      <c r="AS300" s="82"/>
      <c r="AT300" s="82"/>
      <c r="AU300" s="82"/>
      <c r="AV300" s="82"/>
      <c r="AW300" s="83">
        <f t="shared" si="28"/>
        <v>0</v>
      </c>
      <c r="AX300" s="82"/>
      <c r="AY300" s="82"/>
      <c r="AZ300" s="82"/>
      <c r="BA300" s="82"/>
      <c r="BB300" s="82"/>
      <c r="BC300" s="82"/>
      <c r="BD300" s="83">
        <f t="shared" si="29"/>
        <v>0</v>
      </c>
    </row>
    <row r="301" spans="1:56" ht="20" customHeight="1" x14ac:dyDescent="0.35">
      <c r="A301" t="s">
        <v>247</v>
      </c>
      <c r="B301" s="174" t="s">
        <v>760</v>
      </c>
      <c r="C301" s="174"/>
      <c r="D301" s="174"/>
      <c r="E301" s="174"/>
      <c r="F301" s="174"/>
      <c r="G301" s="174"/>
      <c r="H301" s="174"/>
      <c r="I301" s="174"/>
      <c r="J301" s="174"/>
      <c r="K301" s="174"/>
      <c r="L301" s="174"/>
      <c r="M301" s="174"/>
      <c r="N301" s="174"/>
      <c r="O301" s="1"/>
      <c r="P301" s="12" t="s">
        <v>141</v>
      </c>
      <c r="Q301" s="12" t="s">
        <v>352</v>
      </c>
      <c r="R301" s="82"/>
      <c r="S301" s="82"/>
      <c r="T301" s="82"/>
      <c r="U301" s="83">
        <f t="shared" si="24"/>
        <v>0</v>
      </c>
      <c r="V301" s="82"/>
      <c r="W301" s="82"/>
      <c r="X301" s="82">
        <v>676.73</v>
      </c>
      <c r="Y301" s="82"/>
      <c r="Z301" s="82"/>
      <c r="AA301" s="82">
        <v>65.2</v>
      </c>
      <c r="AB301" s="83">
        <f t="shared" si="25"/>
        <v>741.93000000000006</v>
      </c>
      <c r="AC301" s="82"/>
      <c r="AD301" s="82"/>
      <c r="AE301" s="82"/>
      <c r="AF301" s="82"/>
      <c r="AG301" s="82"/>
      <c r="AH301" s="82"/>
      <c r="AI301" s="83">
        <f t="shared" si="26"/>
        <v>0</v>
      </c>
      <c r="AJ301" s="74"/>
      <c r="AK301" s="74">
        <v>672.9</v>
      </c>
      <c r="AL301" s="74"/>
      <c r="AM301" s="74"/>
      <c r="AN301" s="74"/>
      <c r="AO301" s="74"/>
      <c r="AP301" s="59">
        <f t="shared" si="27"/>
        <v>672.9</v>
      </c>
      <c r="AQ301" s="82"/>
      <c r="AR301" s="82"/>
      <c r="AS301" s="82"/>
      <c r="AT301" s="82"/>
      <c r="AU301" s="82"/>
      <c r="AV301" s="82">
        <v>700</v>
      </c>
      <c r="AW301" s="83">
        <f t="shared" si="28"/>
        <v>700</v>
      </c>
      <c r="AX301" s="82"/>
      <c r="AY301" s="82"/>
      <c r="AZ301" s="82"/>
      <c r="BA301" s="82"/>
      <c r="BB301" s="82"/>
      <c r="BC301" s="82"/>
      <c r="BD301" s="83">
        <f t="shared" si="29"/>
        <v>0</v>
      </c>
    </row>
    <row r="302" spans="1:56" ht="20" customHeight="1" x14ac:dyDescent="0.35">
      <c r="A302" t="s">
        <v>248</v>
      </c>
      <c r="B302" s="170"/>
      <c r="C302" s="170"/>
      <c r="D302" s="170"/>
      <c r="E302" s="170"/>
      <c r="F302" s="170"/>
      <c r="G302" s="170"/>
      <c r="H302" s="170"/>
      <c r="I302" s="170"/>
      <c r="J302" s="170"/>
      <c r="K302" s="170"/>
      <c r="L302" s="170"/>
      <c r="M302" s="170"/>
      <c r="N302" s="170"/>
      <c r="O302" s="1"/>
      <c r="P302" s="12" t="s">
        <v>141</v>
      </c>
      <c r="Q302" s="12" t="s">
        <v>348</v>
      </c>
      <c r="R302" s="82"/>
      <c r="S302" s="82"/>
      <c r="T302" s="82"/>
      <c r="U302" s="83">
        <f t="shared" si="24"/>
        <v>0</v>
      </c>
      <c r="V302" s="82"/>
      <c r="W302" s="82"/>
      <c r="X302" s="82"/>
      <c r="Y302" s="82"/>
      <c r="Z302" s="82"/>
      <c r="AA302" s="82"/>
      <c r="AB302" s="83">
        <f t="shared" si="25"/>
        <v>0</v>
      </c>
      <c r="AC302" s="82"/>
      <c r="AD302" s="82"/>
      <c r="AE302" s="82"/>
      <c r="AF302" s="82"/>
      <c r="AG302" s="82"/>
      <c r="AH302" s="82"/>
      <c r="AI302" s="83">
        <f t="shared" si="26"/>
        <v>0</v>
      </c>
      <c r="AJ302" s="74"/>
      <c r="AK302" s="74"/>
      <c r="AL302" s="74"/>
      <c r="AM302" s="74"/>
      <c r="AN302" s="74"/>
      <c r="AO302" s="74"/>
      <c r="AP302" s="59">
        <f t="shared" si="27"/>
        <v>0</v>
      </c>
      <c r="AQ302" s="82"/>
      <c r="AR302" s="82"/>
      <c r="AS302" s="82"/>
      <c r="AT302" s="82"/>
      <c r="AU302" s="82"/>
      <c r="AV302" s="82"/>
      <c r="AW302" s="83">
        <f t="shared" si="28"/>
        <v>0</v>
      </c>
      <c r="AX302" s="82"/>
      <c r="AY302" s="82"/>
      <c r="AZ302" s="82"/>
      <c r="BA302" s="82"/>
      <c r="BB302" s="82"/>
      <c r="BC302" s="82"/>
      <c r="BD302" s="83">
        <f t="shared" si="29"/>
        <v>0</v>
      </c>
    </row>
    <row r="303" spans="1:56" ht="20" customHeight="1" x14ac:dyDescent="0.35">
      <c r="A303" t="s">
        <v>249</v>
      </c>
      <c r="B303" s="170" t="s">
        <v>250</v>
      </c>
      <c r="C303" s="170"/>
      <c r="D303" s="170"/>
      <c r="E303" s="170"/>
      <c r="F303" s="170"/>
      <c r="G303" s="170"/>
      <c r="H303" s="170"/>
      <c r="I303" s="170"/>
      <c r="J303" s="170"/>
      <c r="K303" s="170"/>
      <c r="L303" s="170"/>
      <c r="M303" s="170"/>
      <c r="N303" s="170"/>
      <c r="O303" s="1"/>
      <c r="P303" s="1"/>
      <c r="Q303" s="12" t="s">
        <v>348</v>
      </c>
      <c r="R303" s="82"/>
      <c r="S303" s="82"/>
      <c r="T303" s="82"/>
      <c r="U303" s="83">
        <f t="shared" si="24"/>
        <v>0</v>
      </c>
      <c r="V303" s="82"/>
      <c r="W303" s="82"/>
      <c r="X303" s="82"/>
      <c r="Y303" s="82"/>
      <c r="Z303" s="82"/>
      <c r="AA303" s="82"/>
      <c r="AB303" s="83">
        <f t="shared" si="25"/>
        <v>0</v>
      </c>
      <c r="AC303" s="82"/>
      <c r="AD303" s="82"/>
      <c r="AE303" s="82"/>
      <c r="AF303" s="82"/>
      <c r="AG303" s="82"/>
      <c r="AH303" s="82"/>
      <c r="AI303" s="83">
        <f t="shared" si="26"/>
        <v>0</v>
      </c>
      <c r="AJ303" s="74"/>
      <c r="AK303" s="74"/>
      <c r="AL303" s="74"/>
      <c r="AM303" s="74"/>
      <c r="AN303" s="74"/>
      <c r="AO303" s="74"/>
      <c r="AP303" s="59">
        <f t="shared" si="27"/>
        <v>0</v>
      </c>
      <c r="AQ303" s="82"/>
      <c r="AR303" s="82"/>
      <c r="AS303" s="82"/>
      <c r="AT303" s="82"/>
      <c r="AU303" s="82"/>
      <c r="AV303" s="82"/>
      <c r="AW303" s="83">
        <f t="shared" si="28"/>
        <v>0</v>
      </c>
      <c r="AX303" s="82"/>
      <c r="AY303" s="82"/>
      <c r="AZ303" s="82"/>
      <c r="BA303" s="82"/>
      <c r="BB303" s="82"/>
      <c r="BC303" s="82"/>
      <c r="BD303" s="83">
        <f t="shared" si="29"/>
        <v>0</v>
      </c>
    </row>
    <row r="304" spans="1:56" ht="20" customHeight="1" x14ac:dyDescent="0.35">
      <c r="A304" t="s">
        <v>251</v>
      </c>
      <c r="B304" s="170" t="s">
        <v>883</v>
      </c>
      <c r="C304" s="170"/>
      <c r="D304" s="170"/>
      <c r="E304" s="170"/>
      <c r="F304" s="170"/>
      <c r="G304" s="170"/>
      <c r="H304" s="170"/>
      <c r="I304" s="170"/>
      <c r="J304" s="170"/>
      <c r="K304" s="170"/>
      <c r="L304" s="170"/>
      <c r="M304" s="170"/>
      <c r="N304" s="170"/>
      <c r="O304" s="1"/>
      <c r="P304" s="12"/>
      <c r="Q304" s="12" t="s">
        <v>348</v>
      </c>
      <c r="R304" s="82"/>
      <c r="S304" s="82">
        <v>547</v>
      </c>
      <c r="T304" s="82"/>
      <c r="U304" s="83">
        <f t="shared" si="24"/>
        <v>547</v>
      </c>
      <c r="V304" s="82"/>
      <c r="W304" s="82"/>
      <c r="X304" s="82">
        <v>171.96</v>
      </c>
      <c r="Y304" s="82"/>
      <c r="Z304" s="82"/>
      <c r="AA304" s="82"/>
      <c r="AB304" s="83">
        <f t="shared" si="25"/>
        <v>171.96</v>
      </c>
      <c r="AC304" s="82"/>
      <c r="AD304" s="82"/>
      <c r="AE304" s="82"/>
      <c r="AF304" s="82"/>
      <c r="AG304" s="82"/>
      <c r="AH304" s="82"/>
      <c r="AI304" s="83">
        <f t="shared" si="26"/>
        <v>0</v>
      </c>
      <c r="AJ304" s="74"/>
      <c r="AK304" s="74"/>
      <c r="AL304" s="74"/>
      <c r="AM304" s="74"/>
      <c r="AN304" s="74"/>
      <c r="AO304" s="74"/>
      <c r="AP304" s="59">
        <f t="shared" si="27"/>
        <v>0</v>
      </c>
      <c r="AQ304" s="82"/>
      <c r="AR304" s="82"/>
      <c r="AS304" s="82">
        <v>161.68</v>
      </c>
      <c r="AT304" s="82"/>
      <c r="AU304" s="82"/>
      <c r="AV304" s="82"/>
      <c r="AW304" s="83">
        <f t="shared" si="28"/>
        <v>161.68</v>
      </c>
      <c r="AX304" s="82"/>
      <c r="AY304" s="82"/>
      <c r="AZ304" s="82"/>
      <c r="BA304" s="82"/>
      <c r="BB304" s="82"/>
      <c r="BC304" s="82"/>
      <c r="BD304" s="83">
        <f t="shared" si="29"/>
        <v>0</v>
      </c>
    </row>
    <row r="305" spans="1:56" ht="20" customHeight="1" x14ac:dyDescent="0.35">
      <c r="A305" t="s">
        <v>252</v>
      </c>
      <c r="B305" s="174" t="s">
        <v>367</v>
      </c>
      <c r="C305" s="174"/>
      <c r="D305" s="174"/>
      <c r="E305" s="174"/>
      <c r="F305" s="174"/>
      <c r="G305" s="174"/>
      <c r="H305" s="174"/>
      <c r="I305" s="174"/>
      <c r="J305" s="174"/>
      <c r="K305" s="174"/>
      <c r="L305" s="174"/>
      <c r="M305" s="174"/>
      <c r="N305" s="174"/>
      <c r="O305" s="93"/>
      <c r="P305" s="12" t="s">
        <v>67</v>
      </c>
      <c r="Q305" s="12" t="s">
        <v>348</v>
      </c>
      <c r="R305" s="82"/>
      <c r="S305" s="82"/>
      <c r="T305" s="82"/>
      <c r="U305" s="83">
        <f t="shared" si="24"/>
        <v>0</v>
      </c>
      <c r="V305" s="82"/>
      <c r="W305" s="82"/>
      <c r="X305" s="82"/>
      <c r="Y305" s="82">
        <v>166.82</v>
      </c>
      <c r="Z305" s="82"/>
      <c r="AA305" s="82"/>
      <c r="AB305" s="83">
        <f t="shared" si="25"/>
        <v>166.82</v>
      </c>
      <c r="AC305" s="82"/>
      <c r="AD305" s="82"/>
      <c r="AE305" s="82"/>
      <c r="AF305" s="82"/>
      <c r="AG305" s="82"/>
      <c r="AH305" s="82"/>
      <c r="AI305" s="83">
        <f t="shared" si="26"/>
        <v>0</v>
      </c>
      <c r="AJ305" s="74"/>
      <c r="AK305" s="74"/>
      <c r="AL305" s="74"/>
      <c r="AM305" s="74"/>
      <c r="AN305" s="74">
        <v>133.63999999999999</v>
      </c>
      <c r="AO305" s="74"/>
      <c r="AP305" s="59">
        <f t="shared" si="27"/>
        <v>133.63999999999999</v>
      </c>
      <c r="AQ305" s="82"/>
      <c r="AR305" s="82"/>
      <c r="AS305" s="82">
        <v>70.09</v>
      </c>
      <c r="AT305" s="82"/>
      <c r="AU305" s="82"/>
      <c r="AV305" s="82"/>
      <c r="AW305" s="83">
        <f t="shared" si="28"/>
        <v>70.09</v>
      </c>
      <c r="AX305" s="82"/>
      <c r="AY305" s="82"/>
      <c r="AZ305" s="82"/>
      <c r="BA305" s="82"/>
      <c r="BB305" s="82"/>
      <c r="BC305" s="82"/>
      <c r="BD305" s="83">
        <f t="shared" si="29"/>
        <v>0</v>
      </c>
    </row>
    <row r="306" spans="1:56" ht="20" customHeight="1" x14ac:dyDescent="0.35">
      <c r="A306" t="s">
        <v>253</v>
      </c>
      <c r="B306" s="190" t="s">
        <v>485</v>
      </c>
      <c r="C306" s="190"/>
      <c r="D306" s="190"/>
      <c r="E306" s="190"/>
      <c r="F306" s="190"/>
      <c r="G306" s="190"/>
      <c r="H306" s="190"/>
      <c r="I306" s="190"/>
      <c r="J306" s="190"/>
      <c r="K306" s="190"/>
      <c r="L306" s="190"/>
      <c r="M306" s="190"/>
      <c r="N306" s="190"/>
      <c r="O306" s="1"/>
      <c r="P306" s="12" t="s">
        <v>67</v>
      </c>
      <c r="Q306" s="12" t="s">
        <v>348</v>
      </c>
      <c r="R306" s="82"/>
      <c r="S306" s="82">
        <v>349.5</v>
      </c>
      <c r="T306" s="82"/>
      <c r="U306" s="83">
        <f t="shared" si="24"/>
        <v>349.5</v>
      </c>
      <c r="V306" s="82"/>
      <c r="W306" s="82"/>
      <c r="X306" s="82"/>
      <c r="Y306" s="82"/>
      <c r="Z306" s="82"/>
      <c r="AA306" s="82"/>
      <c r="AB306" s="83">
        <f t="shared" si="25"/>
        <v>0</v>
      </c>
      <c r="AC306" s="82"/>
      <c r="AD306" s="82"/>
      <c r="AE306" s="82"/>
      <c r="AF306" s="82">
        <v>333.18</v>
      </c>
      <c r="AG306" s="82"/>
      <c r="AH306" s="82"/>
      <c r="AI306" s="83">
        <f t="shared" si="26"/>
        <v>333.18</v>
      </c>
      <c r="AJ306" s="74"/>
      <c r="AK306" s="74"/>
      <c r="AL306" s="74"/>
      <c r="AM306" s="74"/>
      <c r="AN306" s="74"/>
      <c r="AO306" s="74"/>
      <c r="AP306" s="59">
        <f t="shared" si="27"/>
        <v>0</v>
      </c>
      <c r="AQ306" s="82"/>
      <c r="AR306" s="82">
        <v>310.64999999999998</v>
      </c>
      <c r="AS306" s="82"/>
      <c r="AT306" s="82"/>
      <c r="AU306" s="82"/>
      <c r="AV306" s="82"/>
      <c r="AW306" s="83">
        <f t="shared" si="28"/>
        <v>310.64999999999998</v>
      </c>
      <c r="AX306" s="82"/>
      <c r="AY306" s="82"/>
      <c r="AZ306" s="82"/>
      <c r="BA306" s="82"/>
      <c r="BB306" s="82"/>
      <c r="BC306" s="82"/>
      <c r="BD306" s="83">
        <f t="shared" si="29"/>
        <v>0</v>
      </c>
    </row>
    <row r="307" spans="1:56" ht="20" customHeight="1" x14ac:dyDescent="0.35">
      <c r="A307" t="s">
        <v>254</v>
      </c>
      <c r="B307" s="176" t="s">
        <v>368</v>
      </c>
      <c r="C307" s="177"/>
      <c r="D307" s="177"/>
      <c r="E307" s="177"/>
      <c r="F307" s="177"/>
      <c r="G307" s="177"/>
      <c r="H307" s="177"/>
      <c r="I307" s="177"/>
      <c r="J307" s="177"/>
      <c r="K307" s="177"/>
      <c r="L307" s="177"/>
      <c r="M307" s="177"/>
      <c r="N307" s="178"/>
      <c r="O307" s="1"/>
      <c r="P307" s="12" t="s">
        <v>67</v>
      </c>
      <c r="Q307" s="12" t="s">
        <v>348</v>
      </c>
      <c r="R307" s="82"/>
      <c r="S307" s="82"/>
      <c r="T307" s="82"/>
      <c r="U307" s="83">
        <f t="shared" si="24"/>
        <v>0</v>
      </c>
      <c r="V307" s="82"/>
      <c r="W307" s="82"/>
      <c r="X307" s="82"/>
      <c r="Y307" s="82"/>
      <c r="Z307" s="82"/>
      <c r="AA307" s="82"/>
      <c r="AB307" s="83">
        <f t="shared" si="25"/>
        <v>0</v>
      </c>
      <c r="AC307" s="82"/>
      <c r="AD307" s="82">
        <v>91.59</v>
      </c>
      <c r="AE307" s="82"/>
      <c r="AF307" s="82"/>
      <c r="AG307" s="82"/>
      <c r="AH307" s="82"/>
      <c r="AI307" s="83">
        <f t="shared" si="26"/>
        <v>91.59</v>
      </c>
      <c r="AJ307" s="74"/>
      <c r="AK307" s="74"/>
      <c r="AL307" s="74"/>
      <c r="AM307" s="74"/>
      <c r="AN307" s="74"/>
      <c r="AO307" s="74"/>
      <c r="AP307" s="59">
        <f t="shared" si="27"/>
        <v>0</v>
      </c>
      <c r="AQ307" s="82"/>
      <c r="AR307" s="82"/>
      <c r="AS307" s="82"/>
      <c r="AT307" s="82"/>
      <c r="AU307" s="82"/>
      <c r="AV307" s="82"/>
      <c r="AW307" s="83">
        <f t="shared" si="28"/>
        <v>0</v>
      </c>
      <c r="AX307" s="82"/>
      <c r="AY307" s="82"/>
      <c r="AZ307" s="82"/>
      <c r="BA307" s="82"/>
      <c r="BB307" s="82"/>
      <c r="BC307" s="82"/>
      <c r="BD307" s="83">
        <f t="shared" si="29"/>
        <v>0</v>
      </c>
    </row>
    <row r="308" spans="1:56" ht="20" customHeight="1" x14ac:dyDescent="0.35">
      <c r="A308" t="s">
        <v>255</v>
      </c>
      <c r="B308" s="170" t="s">
        <v>369</v>
      </c>
      <c r="C308" s="170"/>
      <c r="D308" s="170"/>
      <c r="E308" s="170"/>
      <c r="F308" s="170"/>
      <c r="G308" s="170"/>
      <c r="H308" s="170"/>
      <c r="I308" s="170"/>
      <c r="J308" s="170"/>
      <c r="K308" s="170"/>
      <c r="L308" s="170"/>
      <c r="M308" s="170"/>
      <c r="N308" s="170"/>
      <c r="O308" s="1"/>
      <c r="P308" s="12" t="s">
        <v>67</v>
      </c>
      <c r="Q308" s="12" t="s">
        <v>348</v>
      </c>
      <c r="R308" s="82"/>
      <c r="S308" s="82"/>
      <c r="T308" s="82"/>
      <c r="U308" s="83">
        <f t="shared" si="24"/>
        <v>0</v>
      </c>
      <c r="V308" s="82"/>
      <c r="W308" s="82"/>
      <c r="X308" s="82"/>
      <c r="Y308" s="82"/>
      <c r="Z308" s="82">
        <v>57</v>
      </c>
      <c r="AA308" s="82"/>
      <c r="AB308" s="83">
        <f t="shared" si="25"/>
        <v>57</v>
      </c>
      <c r="AC308" s="82"/>
      <c r="AD308" s="82"/>
      <c r="AE308" s="82"/>
      <c r="AF308" s="82"/>
      <c r="AG308" s="82"/>
      <c r="AH308" s="82"/>
      <c r="AI308" s="83">
        <f t="shared" si="26"/>
        <v>0</v>
      </c>
      <c r="AJ308" s="74"/>
      <c r="AK308" s="74">
        <v>268</v>
      </c>
      <c r="AL308" s="74">
        <v>129.91</v>
      </c>
      <c r="AM308" s="74"/>
      <c r="AN308" s="74"/>
      <c r="AO308" s="74"/>
      <c r="AP308" s="59">
        <f t="shared" si="27"/>
        <v>397.90999999999997</v>
      </c>
      <c r="AQ308" s="82"/>
      <c r="AR308" s="82"/>
      <c r="AS308" s="82"/>
      <c r="AT308" s="82"/>
      <c r="AU308" s="82"/>
      <c r="AV308" s="82"/>
      <c r="AW308" s="83">
        <f t="shared" si="28"/>
        <v>0</v>
      </c>
      <c r="AX308" s="82"/>
      <c r="AY308" s="82"/>
      <c r="AZ308" s="82"/>
      <c r="BA308" s="82"/>
      <c r="BB308" s="82"/>
      <c r="BC308" s="82"/>
      <c r="BD308" s="83">
        <f t="shared" si="29"/>
        <v>0</v>
      </c>
    </row>
    <row r="309" spans="1:56" ht="20" customHeight="1" x14ac:dyDescent="0.35">
      <c r="A309" t="s">
        <v>256</v>
      </c>
      <c r="B309" s="174" t="s">
        <v>761</v>
      </c>
      <c r="C309" s="174"/>
      <c r="D309" s="174"/>
      <c r="E309" s="174"/>
      <c r="F309" s="174"/>
      <c r="G309" s="174"/>
      <c r="H309" s="174"/>
      <c r="I309" s="174"/>
      <c r="J309" s="174"/>
      <c r="K309" s="174"/>
      <c r="L309" s="174"/>
      <c r="M309" s="174"/>
      <c r="N309" s="174"/>
      <c r="O309" s="1"/>
      <c r="P309" s="12" t="s">
        <v>67</v>
      </c>
      <c r="Q309" s="12" t="s">
        <v>348</v>
      </c>
      <c r="R309" s="82"/>
      <c r="S309" s="82">
        <v>99.44</v>
      </c>
      <c r="T309" s="82"/>
      <c r="U309" s="83">
        <f t="shared" si="24"/>
        <v>99.44</v>
      </c>
      <c r="V309" s="82"/>
      <c r="W309" s="82"/>
      <c r="X309" s="82"/>
      <c r="Y309" s="82"/>
      <c r="Z309" s="82"/>
      <c r="AA309" s="82"/>
      <c r="AB309" s="83">
        <f t="shared" si="25"/>
        <v>0</v>
      </c>
      <c r="AC309" s="82"/>
      <c r="AD309" s="82"/>
      <c r="AE309" s="82"/>
      <c r="AF309" s="82"/>
      <c r="AG309" s="82"/>
      <c r="AH309" s="82"/>
      <c r="AI309" s="83">
        <f t="shared" si="26"/>
        <v>0</v>
      </c>
      <c r="AJ309" s="74"/>
      <c r="AK309" s="74">
        <v>58.69</v>
      </c>
      <c r="AL309" s="74"/>
      <c r="AM309" s="74"/>
      <c r="AN309" s="74"/>
      <c r="AO309" s="74"/>
      <c r="AP309" s="59">
        <f t="shared" si="27"/>
        <v>58.69</v>
      </c>
      <c r="AQ309" s="82"/>
      <c r="AR309" s="82"/>
      <c r="AS309" s="82"/>
      <c r="AT309" s="82"/>
      <c r="AU309" s="82"/>
      <c r="AV309" s="82"/>
      <c r="AW309" s="83">
        <f t="shared" si="28"/>
        <v>0</v>
      </c>
      <c r="AX309" s="82">
        <v>99.44</v>
      </c>
      <c r="AY309" s="82"/>
      <c r="AZ309" s="82"/>
      <c r="BA309" s="82"/>
      <c r="BB309" s="82"/>
      <c r="BC309" s="82"/>
      <c r="BD309" s="83">
        <f t="shared" si="29"/>
        <v>99.44</v>
      </c>
    </row>
    <row r="310" spans="1:56" ht="20" customHeight="1" x14ac:dyDescent="0.35">
      <c r="A310" t="s">
        <v>257</v>
      </c>
      <c r="B310" s="174"/>
      <c r="C310" s="174"/>
      <c r="D310" s="174"/>
      <c r="E310" s="174"/>
      <c r="F310" s="174"/>
      <c r="G310" s="174"/>
      <c r="H310" s="174"/>
      <c r="I310" s="174"/>
      <c r="J310" s="174"/>
      <c r="K310" s="174"/>
      <c r="L310" s="174"/>
      <c r="M310" s="174"/>
      <c r="N310" s="174"/>
      <c r="O310" s="12" t="s">
        <v>145</v>
      </c>
      <c r="P310" s="12" t="s">
        <v>67</v>
      </c>
      <c r="Q310" s="12" t="s">
        <v>348</v>
      </c>
      <c r="R310" s="82"/>
      <c r="S310" s="82"/>
      <c r="T310" s="82"/>
      <c r="U310" s="83">
        <f t="shared" si="24"/>
        <v>0</v>
      </c>
      <c r="V310" s="82"/>
      <c r="W310" s="82"/>
      <c r="X310" s="82"/>
      <c r="Y310" s="82"/>
      <c r="Z310" s="82"/>
      <c r="AA310" s="82"/>
      <c r="AB310" s="83">
        <f t="shared" si="25"/>
        <v>0</v>
      </c>
      <c r="AC310" s="82"/>
      <c r="AD310" s="82"/>
      <c r="AE310" s="82"/>
      <c r="AF310" s="82"/>
      <c r="AG310" s="82"/>
      <c r="AH310" s="82"/>
      <c r="AI310" s="83">
        <f t="shared" si="26"/>
        <v>0</v>
      </c>
      <c r="AJ310" s="74"/>
      <c r="AK310" s="74"/>
      <c r="AL310" s="74"/>
      <c r="AM310" s="74"/>
      <c r="AN310" s="74"/>
      <c r="AO310" s="74"/>
      <c r="AP310" s="59">
        <f t="shared" si="27"/>
        <v>0</v>
      </c>
      <c r="AQ310" s="82"/>
      <c r="AR310" s="82"/>
      <c r="AS310" s="82"/>
      <c r="AT310" s="82"/>
      <c r="AU310" s="82"/>
      <c r="AV310" s="82"/>
      <c r="AW310" s="83">
        <f t="shared" si="28"/>
        <v>0</v>
      </c>
      <c r="AX310" s="82"/>
      <c r="AY310" s="82"/>
      <c r="AZ310" s="82"/>
      <c r="BA310" s="82"/>
      <c r="BB310" s="82"/>
      <c r="BC310" s="82"/>
      <c r="BD310" s="83">
        <f t="shared" si="29"/>
        <v>0</v>
      </c>
    </row>
    <row r="311" spans="1:56" ht="20" customHeight="1" x14ac:dyDescent="0.35">
      <c r="A311" t="s">
        <v>258</v>
      </c>
      <c r="B311" s="183" t="s">
        <v>884</v>
      </c>
      <c r="C311" s="174"/>
      <c r="D311" s="174"/>
      <c r="E311" s="174"/>
      <c r="F311" s="174"/>
      <c r="G311" s="174"/>
      <c r="H311" s="174"/>
      <c r="I311" s="174"/>
      <c r="J311" s="174"/>
      <c r="K311" s="174"/>
      <c r="L311" s="174"/>
      <c r="M311" s="174"/>
      <c r="N311" s="174"/>
      <c r="O311" s="1"/>
      <c r="P311" s="12" t="s">
        <v>67</v>
      </c>
      <c r="Q311" s="12" t="s">
        <v>348</v>
      </c>
      <c r="R311" s="82"/>
      <c r="S311" s="82"/>
      <c r="T311" s="82"/>
      <c r="U311" s="83">
        <f t="shared" si="24"/>
        <v>0</v>
      </c>
      <c r="V311" s="82"/>
      <c r="W311" s="82"/>
      <c r="X311" s="82"/>
      <c r="Y311" s="82">
        <v>142.80000000000001</v>
      </c>
      <c r="Z311" s="82"/>
      <c r="AA311" s="82"/>
      <c r="AB311" s="83">
        <f t="shared" si="25"/>
        <v>142.80000000000001</v>
      </c>
      <c r="AC311" s="82"/>
      <c r="AD311" s="82"/>
      <c r="AE311" s="82"/>
      <c r="AF311" s="82"/>
      <c r="AG311" s="82"/>
      <c r="AH311" s="82"/>
      <c r="AI311" s="83">
        <f t="shared" si="26"/>
        <v>0</v>
      </c>
      <c r="AJ311" s="74"/>
      <c r="AK311" s="74"/>
      <c r="AL311" s="74">
        <v>131.78</v>
      </c>
      <c r="AM311" s="74"/>
      <c r="AN311" s="74"/>
      <c r="AO311" s="74"/>
      <c r="AP311" s="59">
        <f t="shared" si="27"/>
        <v>131.78</v>
      </c>
      <c r="AQ311" s="82"/>
      <c r="AR311" s="82"/>
      <c r="AS311" s="82"/>
      <c r="AT311" s="82">
        <v>92.71</v>
      </c>
      <c r="AU311" s="82"/>
      <c r="AV311" s="82"/>
      <c r="AW311" s="83">
        <f t="shared" si="28"/>
        <v>92.71</v>
      </c>
      <c r="AX311" s="82"/>
      <c r="AY311" s="82"/>
      <c r="AZ311" s="82"/>
      <c r="BA311" s="82"/>
      <c r="BB311" s="82"/>
      <c r="BC311" s="82"/>
      <c r="BD311" s="83">
        <f t="shared" si="29"/>
        <v>0</v>
      </c>
    </row>
    <row r="312" spans="1:56" ht="20" customHeight="1" x14ac:dyDescent="0.35">
      <c r="A312" t="s">
        <v>259</v>
      </c>
      <c r="B312" s="170" t="s">
        <v>885</v>
      </c>
      <c r="C312" s="170"/>
      <c r="D312" s="170"/>
      <c r="E312" s="170"/>
      <c r="F312" s="170"/>
      <c r="G312" s="170"/>
      <c r="H312" s="170"/>
      <c r="I312" s="170"/>
      <c r="J312" s="170"/>
      <c r="K312" s="170"/>
      <c r="L312" s="170"/>
      <c r="M312" s="170"/>
      <c r="N312" s="170"/>
      <c r="O312" s="1"/>
      <c r="P312" s="12" t="s">
        <v>67</v>
      </c>
      <c r="Q312" s="12" t="s">
        <v>348</v>
      </c>
      <c r="R312" s="82"/>
      <c r="S312" s="82"/>
      <c r="T312" s="82"/>
      <c r="U312" s="83">
        <f t="shared" si="24"/>
        <v>0</v>
      </c>
      <c r="V312" s="82"/>
      <c r="W312" s="82"/>
      <c r="X312" s="82"/>
      <c r="Y312" s="82"/>
      <c r="Z312" s="82"/>
      <c r="AA312" s="82"/>
      <c r="AB312" s="83">
        <f t="shared" si="25"/>
        <v>0</v>
      </c>
      <c r="AC312" s="82"/>
      <c r="AD312" s="82">
        <v>78.5</v>
      </c>
      <c r="AE312" s="82"/>
      <c r="AF312" s="82"/>
      <c r="AG312" s="82"/>
      <c r="AH312" s="82"/>
      <c r="AI312" s="83">
        <f t="shared" si="26"/>
        <v>78.5</v>
      </c>
      <c r="AJ312" s="74"/>
      <c r="AK312" s="74"/>
      <c r="AL312" s="74"/>
      <c r="AM312" s="74"/>
      <c r="AN312" s="74"/>
      <c r="AO312" s="74"/>
      <c r="AP312" s="59">
        <f t="shared" si="27"/>
        <v>0</v>
      </c>
      <c r="AQ312" s="82"/>
      <c r="AR312" s="82"/>
      <c r="AS312" s="82"/>
      <c r="AT312" s="82"/>
      <c r="AU312" s="82"/>
      <c r="AV312" s="82"/>
      <c r="AW312" s="83">
        <f t="shared" si="28"/>
        <v>0</v>
      </c>
      <c r="AX312" s="82"/>
      <c r="AY312" s="82"/>
      <c r="AZ312" s="82"/>
      <c r="BA312" s="82"/>
      <c r="BB312" s="82"/>
      <c r="BC312" s="82"/>
      <c r="BD312" s="83">
        <f t="shared" si="29"/>
        <v>0</v>
      </c>
    </row>
    <row r="313" spans="1:56" ht="20" customHeight="1" x14ac:dyDescent="0.35">
      <c r="A313" t="s">
        <v>260</v>
      </c>
      <c r="B313" s="190" t="s">
        <v>702</v>
      </c>
      <c r="C313" s="190"/>
      <c r="D313" s="190"/>
      <c r="E313" s="190"/>
      <c r="F313" s="190"/>
      <c r="G313" s="190"/>
      <c r="H313" s="190"/>
      <c r="I313" s="190"/>
      <c r="J313" s="190"/>
      <c r="K313" s="190"/>
      <c r="L313" s="190"/>
      <c r="M313" s="190"/>
      <c r="N313" s="190"/>
      <c r="O313" s="1"/>
      <c r="P313" s="12" t="s">
        <v>67</v>
      </c>
      <c r="Q313" s="12" t="s">
        <v>348</v>
      </c>
      <c r="R313" s="82"/>
      <c r="S313" s="82"/>
      <c r="T313" s="82"/>
      <c r="U313" s="83">
        <f t="shared" si="24"/>
        <v>0</v>
      </c>
      <c r="V313" s="82"/>
      <c r="W313" s="82"/>
      <c r="X313" s="82"/>
      <c r="Y313" s="82"/>
      <c r="Z313" s="82"/>
      <c r="AA313" s="82"/>
      <c r="AB313" s="83">
        <f t="shared" si="25"/>
        <v>0</v>
      </c>
      <c r="AC313" s="82"/>
      <c r="AD313" s="82"/>
      <c r="AE313" s="82"/>
      <c r="AF313" s="82"/>
      <c r="AG313" s="82"/>
      <c r="AH313" s="82"/>
      <c r="AI313" s="83">
        <f t="shared" si="26"/>
        <v>0</v>
      </c>
      <c r="AJ313" s="74"/>
      <c r="AK313" s="74"/>
      <c r="AL313" s="74"/>
      <c r="AM313" s="74"/>
      <c r="AN313" s="74"/>
      <c r="AO313" s="74"/>
      <c r="AP313" s="59">
        <f t="shared" si="27"/>
        <v>0</v>
      </c>
      <c r="AQ313" s="82"/>
      <c r="AR313" s="82"/>
      <c r="AS313" s="82"/>
      <c r="AT313" s="82"/>
      <c r="AU313" s="82"/>
      <c r="AV313" s="82"/>
      <c r="AW313" s="83">
        <f t="shared" si="28"/>
        <v>0</v>
      </c>
      <c r="AX313" s="82"/>
      <c r="AY313" s="82"/>
      <c r="AZ313" s="82"/>
      <c r="BA313" s="82"/>
      <c r="BB313" s="82"/>
      <c r="BC313" s="82"/>
      <c r="BD313" s="83">
        <f t="shared" si="29"/>
        <v>0</v>
      </c>
    </row>
    <row r="314" spans="1:56" ht="20" customHeight="1" x14ac:dyDescent="0.35">
      <c r="A314" t="s">
        <v>261</v>
      </c>
      <c r="B314" s="170"/>
      <c r="C314" s="170"/>
      <c r="D314" s="170"/>
      <c r="E314" s="170"/>
      <c r="F314" s="170"/>
      <c r="G314" s="170"/>
      <c r="H314" s="170"/>
      <c r="I314" s="170"/>
      <c r="J314" s="170"/>
      <c r="K314" s="170"/>
      <c r="L314" s="170"/>
      <c r="M314" s="170"/>
      <c r="N314" s="170"/>
      <c r="O314" s="1"/>
      <c r="P314" s="1"/>
      <c r="Q314" s="12" t="s">
        <v>348</v>
      </c>
      <c r="R314" s="82"/>
      <c r="S314" s="82"/>
      <c r="T314" s="82"/>
      <c r="U314" s="83">
        <f t="shared" si="24"/>
        <v>0</v>
      </c>
      <c r="V314" s="82"/>
      <c r="W314" s="82"/>
      <c r="X314" s="82"/>
      <c r="Y314" s="82"/>
      <c r="Z314" s="82"/>
      <c r="AA314" s="82"/>
      <c r="AB314" s="83">
        <f t="shared" si="25"/>
        <v>0</v>
      </c>
      <c r="AC314" s="82"/>
      <c r="AD314" s="82"/>
      <c r="AE314" s="82"/>
      <c r="AF314" s="82"/>
      <c r="AG314" s="82"/>
      <c r="AH314" s="82"/>
      <c r="AI314" s="83">
        <f t="shared" si="26"/>
        <v>0</v>
      </c>
      <c r="AJ314" s="74"/>
      <c r="AK314" s="74"/>
      <c r="AL314" s="74"/>
      <c r="AM314" s="74"/>
      <c r="AN314" s="74"/>
      <c r="AO314" s="74"/>
      <c r="AP314" s="59">
        <f t="shared" si="27"/>
        <v>0</v>
      </c>
      <c r="AQ314" s="82"/>
      <c r="AR314" s="82"/>
      <c r="AS314" s="82"/>
      <c r="AT314" s="82"/>
      <c r="AU314" s="82"/>
      <c r="AV314" s="82"/>
      <c r="AW314" s="83">
        <f t="shared" si="28"/>
        <v>0</v>
      </c>
      <c r="AX314" s="82"/>
      <c r="AY314" s="82"/>
      <c r="AZ314" s="82"/>
      <c r="BA314" s="82"/>
      <c r="BB314" s="82"/>
      <c r="BC314" s="82"/>
      <c r="BD314" s="83">
        <f t="shared" si="29"/>
        <v>0</v>
      </c>
    </row>
    <row r="315" spans="1:56" ht="20" customHeight="1" x14ac:dyDescent="0.35">
      <c r="A315" t="s">
        <v>262</v>
      </c>
      <c r="B315" s="170" t="s">
        <v>762</v>
      </c>
      <c r="C315" s="170"/>
      <c r="D315" s="170"/>
      <c r="E315" s="170"/>
      <c r="F315" s="170"/>
      <c r="G315" s="170"/>
      <c r="H315" s="170"/>
      <c r="I315" s="170"/>
      <c r="J315" s="170"/>
      <c r="K315" s="170"/>
      <c r="L315" s="170"/>
      <c r="M315" s="170"/>
      <c r="N315" s="170"/>
      <c r="O315" s="1"/>
      <c r="P315" s="12" t="s">
        <v>67</v>
      </c>
      <c r="Q315" s="12" t="s">
        <v>348</v>
      </c>
      <c r="R315" s="82"/>
      <c r="S315" s="82"/>
      <c r="T315" s="82"/>
      <c r="U315" s="83">
        <f t="shared" si="24"/>
        <v>0</v>
      </c>
      <c r="V315" s="82"/>
      <c r="W315" s="82"/>
      <c r="X315" s="82"/>
      <c r="Y315" s="82"/>
      <c r="Z315" s="82"/>
      <c r="AA315" s="82"/>
      <c r="AB315" s="83">
        <f t="shared" si="25"/>
        <v>0</v>
      </c>
      <c r="AC315" s="82"/>
      <c r="AD315" s="82"/>
      <c r="AE315" s="82"/>
      <c r="AF315" s="82"/>
      <c r="AG315" s="82"/>
      <c r="AH315" s="82"/>
      <c r="AI315" s="83">
        <f t="shared" si="26"/>
        <v>0</v>
      </c>
      <c r="AJ315" s="74"/>
      <c r="AK315" s="74">
        <v>141.12</v>
      </c>
      <c r="AL315" s="74"/>
      <c r="AM315" s="74"/>
      <c r="AN315" s="74"/>
      <c r="AO315" s="74"/>
      <c r="AP315" s="59">
        <f t="shared" si="27"/>
        <v>141.12</v>
      </c>
      <c r="AQ315" s="82"/>
      <c r="AR315" s="82"/>
      <c r="AS315" s="82"/>
      <c r="AT315" s="82"/>
      <c r="AU315" s="82"/>
      <c r="AV315" s="82"/>
      <c r="AW315" s="83">
        <f t="shared" si="28"/>
        <v>0</v>
      </c>
      <c r="AX315" s="82"/>
      <c r="AY315" s="82"/>
      <c r="AZ315" s="82"/>
      <c r="BA315" s="82"/>
      <c r="BB315" s="82"/>
      <c r="BC315" s="82"/>
      <c r="BD315" s="83">
        <f t="shared" si="29"/>
        <v>0</v>
      </c>
    </row>
    <row r="316" spans="1:56" ht="20" customHeight="1" x14ac:dyDescent="0.35">
      <c r="A316" t="s">
        <v>263</v>
      </c>
      <c r="B316" s="170" t="s">
        <v>264</v>
      </c>
      <c r="C316" s="170"/>
      <c r="D316" s="170"/>
      <c r="E316" s="170"/>
      <c r="F316" s="170"/>
      <c r="G316" s="170"/>
      <c r="H316" s="170"/>
      <c r="I316" s="170"/>
      <c r="J316" s="170"/>
      <c r="K316" s="170"/>
      <c r="L316" s="170"/>
      <c r="M316" s="170"/>
      <c r="N316" s="170"/>
      <c r="O316" s="1"/>
      <c r="P316" s="12" t="s">
        <v>67</v>
      </c>
      <c r="Q316" s="12" t="s">
        <v>340</v>
      </c>
      <c r="R316" s="82"/>
      <c r="S316" s="82"/>
      <c r="T316" s="82"/>
      <c r="U316" s="83">
        <f t="shared" si="24"/>
        <v>0</v>
      </c>
      <c r="V316" s="82"/>
      <c r="W316" s="82"/>
      <c r="X316" s="82">
        <v>121.03</v>
      </c>
      <c r="Y316" s="82"/>
      <c r="Z316" s="82"/>
      <c r="AA316" s="82"/>
      <c r="AB316" s="83">
        <f t="shared" si="25"/>
        <v>121.03</v>
      </c>
      <c r="AC316" s="82"/>
      <c r="AD316" s="82"/>
      <c r="AE316" s="82">
        <v>127.1</v>
      </c>
      <c r="AF316" s="82"/>
      <c r="AG316" s="82"/>
      <c r="AH316" s="82"/>
      <c r="AI316" s="83">
        <f t="shared" si="26"/>
        <v>127.1</v>
      </c>
      <c r="AJ316" s="74"/>
      <c r="AK316" s="74"/>
      <c r="AL316" s="74">
        <v>95.33</v>
      </c>
      <c r="AM316" s="74"/>
      <c r="AN316" s="74"/>
      <c r="AO316" s="74"/>
      <c r="AP316" s="59">
        <f t="shared" si="27"/>
        <v>95.33</v>
      </c>
      <c r="AQ316" s="82"/>
      <c r="AR316" s="82"/>
      <c r="AS316" s="82">
        <v>162.15</v>
      </c>
      <c r="AT316" s="82"/>
      <c r="AU316" s="82"/>
      <c r="AV316" s="82"/>
      <c r="AW316" s="83">
        <f t="shared" si="28"/>
        <v>162.15</v>
      </c>
      <c r="AX316" s="82"/>
      <c r="AY316" s="82"/>
      <c r="AZ316" s="82"/>
      <c r="BA316" s="82"/>
      <c r="BB316" s="82"/>
      <c r="BC316" s="82"/>
      <c r="BD316" s="83">
        <f t="shared" si="29"/>
        <v>0</v>
      </c>
    </row>
    <row r="317" spans="1:56" ht="20" customHeight="1" x14ac:dyDescent="0.35">
      <c r="A317" t="s">
        <v>265</v>
      </c>
      <c r="B317" s="170"/>
      <c r="C317" s="170"/>
      <c r="D317" s="170"/>
      <c r="E317" s="170"/>
      <c r="F317" s="170"/>
      <c r="G317" s="170"/>
      <c r="H317" s="170"/>
      <c r="I317" s="170"/>
      <c r="J317" s="170"/>
      <c r="K317" s="170"/>
      <c r="L317" s="170"/>
      <c r="M317" s="170"/>
      <c r="N317" s="170"/>
      <c r="O317" s="1"/>
      <c r="P317" s="12" t="s">
        <v>67</v>
      </c>
      <c r="Q317" s="12" t="s">
        <v>348</v>
      </c>
      <c r="R317" s="82"/>
      <c r="S317" s="82"/>
      <c r="T317" s="82"/>
      <c r="U317" s="83">
        <f t="shared" si="24"/>
        <v>0</v>
      </c>
      <c r="V317" s="82"/>
      <c r="W317" s="82"/>
      <c r="X317" s="82"/>
      <c r="Y317" s="82">
        <v>119.16</v>
      </c>
      <c r="Z317" s="82"/>
      <c r="AA317" s="82"/>
      <c r="AB317" s="83">
        <f t="shared" si="25"/>
        <v>119.16</v>
      </c>
      <c r="AC317" s="82"/>
      <c r="AD317" s="82"/>
      <c r="AE317" s="82"/>
      <c r="AF317" s="82"/>
      <c r="AG317" s="82"/>
      <c r="AH317" s="82"/>
      <c r="AI317" s="83">
        <f t="shared" si="26"/>
        <v>0</v>
      </c>
      <c r="AJ317" s="74"/>
      <c r="AK317" s="74"/>
      <c r="AL317" s="74">
        <v>56.07</v>
      </c>
      <c r="AM317" s="74"/>
      <c r="AN317" s="74"/>
      <c r="AO317" s="74"/>
      <c r="AP317" s="59">
        <f t="shared" si="27"/>
        <v>56.07</v>
      </c>
      <c r="AQ317" s="82"/>
      <c r="AR317" s="82"/>
      <c r="AS317" s="82"/>
      <c r="AT317" s="82"/>
      <c r="AU317" s="82"/>
      <c r="AV317" s="82"/>
      <c r="AW317" s="83">
        <f t="shared" si="28"/>
        <v>0</v>
      </c>
      <c r="AX317" s="82"/>
      <c r="AY317" s="82"/>
      <c r="AZ317" s="82"/>
      <c r="BA317" s="82"/>
      <c r="BB317" s="82"/>
      <c r="BC317" s="82"/>
      <c r="BD317" s="83">
        <f t="shared" si="29"/>
        <v>0</v>
      </c>
    </row>
    <row r="318" spans="1:56" ht="20" customHeight="1" x14ac:dyDescent="0.35">
      <c r="A318" t="s">
        <v>266</v>
      </c>
      <c r="B318" s="170"/>
      <c r="C318" s="170"/>
      <c r="D318" s="170"/>
      <c r="E318" s="170"/>
      <c r="F318" s="170"/>
      <c r="G318" s="170"/>
      <c r="H318" s="170"/>
      <c r="I318" s="170"/>
      <c r="J318" s="170"/>
      <c r="K318" s="170"/>
      <c r="L318" s="170"/>
      <c r="M318" s="170"/>
      <c r="N318" s="170"/>
      <c r="O318" s="1"/>
      <c r="P318" s="1"/>
      <c r="Q318" s="12" t="s">
        <v>348</v>
      </c>
      <c r="R318" s="82"/>
      <c r="S318" s="82"/>
      <c r="T318" s="82"/>
      <c r="U318" s="83">
        <f t="shared" si="24"/>
        <v>0</v>
      </c>
      <c r="V318" s="82"/>
      <c r="W318" s="82"/>
      <c r="X318" s="82"/>
      <c r="Y318" s="82"/>
      <c r="Z318" s="82"/>
      <c r="AA318" s="82"/>
      <c r="AB318" s="83">
        <f t="shared" si="25"/>
        <v>0</v>
      </c>
      <c r="AC318" s="82"/>
      <c r="AD318" s="82"/>
      <c r="AE318" s="82"/>
      <c r="AF318" s="82"/>
      <c r="AG318" s="82"/>
      <c r="AH318" s="82">
        <v>65.42</v>
      </c>
      <c r="AI318" s="83">
        <f t="shared" si="26"/>
        <v>65.42</v>
      </c>
      <c r="AJ318" s="74"/>
      <c r="AK318" s="74"/>
      <c r="AL318" s="74"/>
      <c r="AM318" s="74"/>
      <c r="AN318" s="74"/>
      <c r="AO318" s="74"/>
      <c r="AP318" s="59">
        <f t="shared" si="27"/>
        <v>0</v>
      </c>
      <c r="AQ318" s="82"/>
      <c r="AR318" s="82"/>
      <c r="AS318" s="82"/>
      <c r="AT318" s="82"/>
      <c r="AU318" s="82"/>
      <c r="AV318" s="82"/>
      <c r="AW318" s="83">
        <f t="shared" si="28"/>
        <v>0</v>
      </c>
      <c r="AX318" s="82"/>
      <c r="AY318" s="82"/>
      <c r="AZ318" s="82"/>
      <c r="BA318" s="82"/>
      <c r="BB318" s="82"/>
      <c r="BC318" s="82"/>
      <c r="BD318" s="83">
        <f t="shared" si="29"/>
        <v>0</v>
      </c>
    </row>
    <row r="319" spans="1:56" ht="20" customHeight="1" x14ac:dyDescent="0.35">
      <c r="A319" t="s">
        <v>267</v>
      </c>
      <c r="B319" s="170" t="s">
        <v>703</v>
      </c>
      <c r="C319" s="170"/>
      <c r="D319" s="170"/>
      <c r="E319" s="170"/>
      <c r="F319" s="170"/>
      <c r="G319" s="170"/>
      <c r="H319" s="170"/>
      <c r="I319" s="170"/>
      <c r="J319" s="170"/>
      <c r="K319" s="170"/>
      <c r="L319" s="170"/>
      <c r="M319" s="170"/>
      <c r="N319" s="170"/>
      <c r="O319" s="1"/>
      <c r="P319" s="1"/>
      <c r="Q319" s="12" t="s">
        <v>348</v>
      </c>
      <c r="R319" s="82"/>
      <c r="S319" s="82"/>
      <c r="T319" s="82"/>
      <c r="U319" s="83">
        <f t="shared" si="24"/>
        <v>0</v>
      </c>
      <c r="V319" s="82"/>
      <c r="W319" s="82"/>
      <c r="X319" s="82"/>
      <c r="Y319" s="82"/>
      <c r="Z319" s="82"/>
      <c r="AA319" s="82"/>
      <c r="AB319" s="83">
        <f t="shared" si="25"/>
        <v>0</v>
      </c>
      <c r="AC319" s="82"/>
      <c r="AD319" s="82">
        <v>370.37</v>
      </c>
      <c r="AE319" s="82"/>
      <c r="AF319" s="82"/>
      <c r="AG319" s="82"/>
      <c r="AH319" s="82">
        <v>10</v>
      </c>
      <c r="AI319" s="83">
        <f t="shared" si="26"/>
        <v>380.37</v>
      </c>
      <c r="AJ319" s="74"/>
      <c r="AK319" s="74"/>
      <c r="AL319" s="74"/>
      <c r="AM319" s="74">
        <v>323.18</v>
      </c>
      <c r="AN319" s="74"/>
      <c r="AO319" s="74"/>
      <c r="AP319" s="59">
        <f t="shared" si="27"/>
        <v>323.18</v>
      </c>
      <c r="AQ319" s="82"/>
      <c r="AR319" s="82"/>
      <c r="AS319" s="82"/>
      <c r="AT319" s="82"/>
      <c r="AU319" s="82"/>
      <c r="AV319" s="82"/>
      <c r="AW319" s="83">
        <f t="shared" si="28"/>
        <v>0</v>
      </c>
      <c r="AX319" s="82"/>
      <c r="AY319" s="82"/>
      <c r="AZ319" s="82"/>
      <c r="BA319" s="82"/>
      <c r="BB319" s="82"/>
      <c r="BC319" s="82"/>
      <c r="BD319" s="83">
        <f t="shared" si="29"/>
        <v>0</v>
      </c>
    </row>
    <row r="320" spans="1:56" ht="20" customHeight="1" x14ac:dyDescent="0.35">
      <c r="A320" t="s">
        <v>268</v>
      </c>
      <c r="B320" s="170" t="s">
        <v>370</v>
      </c>
      <c r="C320" s="170"/>
      <c r="D320" s="170"/>
      <c r="E320" s="170"/>
      <c r="F320" s="170"/>
      <c r="G320" s="170"/>
      <c r="H320" s="170"/>
      <c r="I320" s="170"/>
      <c r="J320" s="170"/>
      <c r="K320" s="170"/>
      <c r="L320" s="170"/>
      <c r="M320" s="170"/>
      <c r="N320" s="170"/>
      <c r="O320" s="1"/>
      <c r="P320" s="1"/>
      <c r="Q320" s="12" t="s">
        <v>348</v>
      </c>
      <c r="R320" s="82"/>
      <c r="S320" s="82"/>
      <c r="T320" s="82"/>
      <c r="U320" s="83">
        <f t="shared" si="24"/>
        <v>0</v>
      </c>
      <c r="V320" s="82"/>
      <c r="W320" s="82"/>
      <c r="X320" s="82"/>
      <c r="Y320" s="82"/>
      <c r="Z320" s="82"/>
      <c r="AA320" s="82"/>
      <c r="AB320" s="83">
        <f t="shared" si="25"/>
        <v>0</v>
      </c>
      <c r="AC320" s="82"/>
      <c r="AD320" s="82"/>
      <c r="AE320" s="82"/>
      <c r="AF320" s="82"/>
      <c r="AG320" s="82"/>
      <c r="AH320" s="82"/>
      <c r="AI320" s="83">
        <f t="shared" si="26"/>
        <v>0</v>
      </c>
      <c r="AJ320" s="74"/>
      <c r="AK320" s="74"/>
      <c r="AL320" s="74"/>
      <c r="AM320" s="74"/>
      <c r="AN320" s="74"/>
      <c r="AO320" s="74"/>
      <c r="AP320" s="59">
        <f t="shared" si="27"/>
        <v>0</v>
      </c>
      <c r="AQ320" s="82"/>
      <c r="AR320" s="82"/>
      <c r="AS320" s="82"/>
      <c r="AT320" s="82"/>
      <c r="AU320" s="82"/>
      <c r="AV320" s="82"/>
      <c r="AW320" s="83">
        <f t="shared" si="28"/>
        <v>0</v>
      </c>
      <c r="AX320" s="82"/>
      <c r="AY320" s="82"/>
      <c r="AZ320" s="82"/>
      <c r="BA320" s="82"/>
      <c r="BB320" s="82"/>
      <c r="BC320" s="82"/>
      <c r="BD320" s="83">
        <f t="shared" si="29"/>
        <v>0</v>
      </c>
    </row>
    <row r="321" spans="1:56" ht="20" customHeight="1" x14ac:dyDescent="0.35">
      <c r="A321" t="s">
        <v>269</v>
      </c>
      <c r="B321" s="170"/>
      <c r="C321" s="170"/>
      <c r="D321" s="170"/>
      <c r="E321" s="170"/>
      <c r="F321" s="170"/>
      <c r="G321" s="170"/>
      <c r="H321" s="170"/>
      <c r="I321" s="170"/>
      <c r="J321" s="170"/>
      <c r="K321" s="170"/>
      <c r="L321" s="170"/>
      <c r="M321" s="170"/>
      <c r="N321" s="170"/>
      <c r="O321" s="1"/>
      <c r="P321" s="12"/>
      <c r="Q321" s="12" t="s">
        <v>348</v>
      </c>
      <c r="R321" s="82"/>
      <c r="S321" s="82"/>
      <c r="T321" s="82"/>
      <c r="U321" s="83">
        <f t="shared" si="24"/>
        <v>0</v>
      </c>
      <c r="V321" s="82"/>
      <c r="W321" s="82"/>
      <c r="X321" s="82"/>
      <c r="Y321" s="82"/>
      <c r="Z321" s="82"/>
      <c r="AA321" s="82"/>
      <c r="AB321" s="83">
        <f t="shared" si="25"/>
        <v>0</v>
      </c>
      <c r="AC321" s="82"/>
      <c r="AD321" s="82"/>
      <c r="AE321" s="82"/>
      <c r="AF321" s="82"/>
      <c r="AG321" s="82"/>
      <c r="AH321" s="82"/>
      <c r="AI321" s="83">
        <f t="shared" si="26"/>
        <v>0</v>
      </c>
      <c r="AJ321" s="74"/>
      <c r="AK321" s="74"/>
      <c r="AL321" s="74"/>
      <c r="AM321" s="74"/>
      <c r="AN321" s="74"/>
      <c r="AO321" s="74"/>
      <c r="AP321" s="59">
        <f t="shared" si="27"/>
        <v>0</v>
      </c>
      <c r="AQ321" s="82"/>
      <c r="AR321" s="82"/>
      <c r="AS321" s="82"/>
      <c r="AT321" s="82"/>
      <c r="AU321" s="82"/>
      <c r="AV321" s="82"/>
      <c r="AW321" s="83">
        <f t="shared" si="28"/>
        <v>0</v>
      </c>
      <c r="AX321" s="82"/>
      <c r="AY321" s="82"/>
      <c r="AZ321" s="82"/>
      <c r="BA321" s="82"/>
      <c r="BB321" s="82"/>
      <c r="BC321" s="82"/>
      <c r="BD321" s="83">
        <f t="shared" si="29"/>
        <v>0</v>
      </c>
    </row>
    <row r="322" spans="1:56" ht="20" customHeight="1" x14ac:dyDescent="0.35">
      <c r="A322" t="s">
        <v>312</v>
      </c>
      <c r="B322" s="170" t="s">
        <v>609</v>
      </c>
      <c r="C322" s="170"/>
      <c r="D322" s="170"/>
      <c r="E322" s="170"/>
      <c r="F322" s="170"/>
      <c r="G322" s="170"/>
      <c r="H322" s="170"/>
      <c r="I322" s="170"/>
      <c r="J322" s="170"/>
      <c r="K322" s="170"/>
      <c r="L322" s="170"/>
      <c r="M322" s="170"/>
      <c r="N322" s="170"/>
      <c r="O322" s="1"/>
      <c r="P322" s="1"/>
      <c r="Q322" s="12" t="s">
        <v>350</v>
      </c>
      <c r="R322" s="82"/>
      <c r="S322" s="82"/>
      <c r="T322" s="82"/>
      <c r="U322" s="83">
        <f t="shared" si="24"/>
        <v>0</v>
      </c>
      <c r="V322" s="82"/>
      <c r="W322" s="82"/>
      <c r="X322" s="82"/>
      <c r="Y322" s="82"/>
      <c r="Z322" s="82"/>
      <c r="AA322" s="82"/>
      <c r="AB322" s="83">
        <f t="shared" si="25"/>
        <v>0</v>
      </c>
      <c r="AC322" s="82"/>
      <c r="AD322" s="82">
        <v>386.92</v>
      </c>
      <c r="AE322" s="82"/>
      <c r="AF322" s="82"/>
      <c r="AG322" s="82"/>
      <c r="AH322" s="82"/>
      <c r="AI322" s="83">
        <f t="shared" si="26"/>
        <v>386.92</v>
      </c>
      <c r="AJ322" s="74"/>
      <c r="AK322" s="74"/>
      <c r="AL322" s="74"/>
      <c r="AM322" s="74"/>
      <c r="AN322" s="74"/>
      <c r="AO322" s="74"/>
      <c r="AP322" s="59">
        <f t="shared" si="27"/>
        <v>0</v>
      </c>
      <c r="AQ322" s="82"/>
      <c r="AR322" s="82"/>
      <c r="AS322" s="82"/>
      <c r="AT322" s="82"/>
      <c r="AU322" s="82"/>
      <c r="AV322" s="82"/>
      <c r="AW322" s="83">
        <f t="shared" si="28"/>
        <v>0</v>
      </c>
      <c r="AX322" s="82"/>
      <c r="AY322" s="82"/>
      <c r="AZ322" s="82"/>
      <c r="BA322" s="82"/>
      <c r="BB322" s="82"/>
      <c r="BC322" s="82"/>
      <c r="BD322" s="83">
        <f t="shared" si="29"/>
        <v>0</v>
      </c>
    </row>
    <row r="323" spans="1:56" ht="20" customHeight="1" x14ac:dyDescent="0.35">
      <c r="A323" t="s">
        <v>331</v>
      </c>
      <c r="B323" s="170" t="s">
        <v>923</v>
      </c>
      <c r="C323" s="170"/>
      <c r="D323" s="170"/>
      <c r="E323" s="170"/>
      <c r="F323" s="170"/>
      <c r="G323" s="170"/>
      <c r="H323" s="170"/>
      <c r="I323" s="170"/>
      <c r="J323" s="170"/>
      <c r="K323" s="170"/>
      <c r="L323" s="170"/>
      <c r="M323" s="170"/>
      <c r="N323" s="170"/>
      <c r="O323" s="1"/>
      <c r="P323" s="1"/>
      <c r="Q323" s="12" t="s">
        <v>348</v>
      </c>
      <c r="R323" s="82"/>
      <c r="S323" s="82"/>
      <c r="T323" s="82"/>
      <c r="U323" s="83">
        <f t="shared" si="24"/>
        <v>0</v>
      </c>
      <c r="V323" s="82"/>
      <c r="W323" s="82"/>
      <c r="X323" s="82"/>
      <c r="Y323" s="82"/>
      <c r="Z323" s="82"/>
      <c r="AA323" s="82"/>
      <c r="AB323" s="83">
        <f t="shared" si="25"/>
        <v>0</v>
      </c>
      <c r="AC323" s="82"/>
      <c r="AD323" s="82"/>
      <c r="AE323" s="82"/>
      <c r="AF323" s="82"/>
      <c r="AG323" s="82"/>
      <c r="AH323" s="82"/>
      <c r="AI323" s="83">
        <f t="shared" si="26"/>
        <v>0</v>
      </c>
      <c r="AJ323" s="74"/>
      <c r="AK323" s="74"/>
      <c r="AL323" s="74"/>
      <c r="AM323" s="74"/>
      <c r="AN323" s="74"/>
      <c r="AO323" s="74"/>
      <c r="AP323" s="59">
        <f t="shared" si="27"/>
        <v>0</v>
      </c>
      <c r="AQ323" s="82"/>
      <c r="AR323" s="82"/>
      <c r="AS323" s="82"/>
      <c r="AT323" s="82"/>
      <c r="AU323" s="82"/>
      <c r="AV323" s="82"/>
      <c r="AW323" s="83">
        <f t="shared" si="28"/>
        <v>0</v>
      </c>
      <c r="AX323" s="82"/>
      <c r="AY323" s="82"/>
      <c r="AZ323" s="82"/>
      <c r="BA323" s="82"/>
      <c r="BB323" s="82"/>
      <c r="BC323" s="82"/>
      <c r="BD323" s="83">
        <f t="shared" si="29"/>
        <v>0</v>
      </c>
    </row>
    <row r="324" spans="1:56" ht="20" customHeight="1" x14ac:dyDescent="0.35">
      <c r="A324" s="144"/>
      <c r="B324" s="170"/>
      <c r="C324" s="170"/>
      <c r="D324" s="170"/>
      <c r="E324" s="170"/>
      <c r="F324" s="170"/>
      <c r="G324" s="170"/>
      <c r="H324" s="170"/>
      <c r="I324" s="170"/>
      <c r="J324" s="170"/>
      <c r="K324" s="170"/>
      <c r="L324" s="170"/>
      <c r="M324" s="170"/>
      <c r="N324" s="170"/>
      <c r="O324" s="1"/>
      <c r="P324" s="1"/>
      <c r="Q324" s="12" t="s">
        <v>348</v>
      </c>
      <c r="R324" s="82"/>
      <c r="S324" s="82"/>
      <c r="T324" s="82"/>
      <c r="U324" s="83">
        <f t="shared" ref="U324:U333" si="30">SUM(R324:T324)</f>
        <v>0</v>
      </c>
      <c r="V324" s="82"/>
      <c r="W324" s="82"/>
      <c r="X324" s="82"/>
      <c r="Y324" s="82"/>
      <c r="Z324" s="82"/>
      <c r="AA324" s="82"/>
      <c r="AB324" s="83">
        <f t="shared" ref="AB324:AB333" si="31">SUM(V324:AA324)</f>
        <v>0</v>
      </c>
      <c r="AC324" s="82"/>
      <c r="AD324" s="82"/>
      <c r="AE324" s="82"/>
      <c r="AF324" s="82"/>
      <c r="AG324" s="82"/>
      <c r="AH324" s="82"/>
      <c r="AI324" s="83">
        <f t="shared" ref="AI324:AI333" si="32">SUM(AC324:AH324)</f>
        <v>0</v>
      </c>
      <c r="AJ324" s="74"/>
      <c r="AK324" s="74"/>
      <c r="AL324" s="74"/>
      <c r="AM324" s="74"/>
      <c r="AN324" s="74"/>
      <c r="AO324" s="74"/>
      <c r="AP324" s="59">
        <f t="shared" ref="AP324:AP333" si="33">SUM(AJ324:AO324)</f>
        <v>0</v>
      </c>
      <c r="AQ324" s="82"/>
      <c r="AR324" s="82"/>
      <c r="AS324" s="82"/>
      <c r="AT324" s="82"/>
      <c r="AU324" s="82"/>
      <c r="AV324" s="82"/>
      <c r="AW324" s="83">
        <f t="shared" ref="AW324:AW333" si="34">SUM(AQ324:AV324)</f>
        <v>0</v>
      </c>
      <c r="AX324" s="82"/>
      <c r="AY324" s="82"/>
      <c r="AZ324" s="82"/>
      <c r="BA324" s="82"/>
      <c r="BB324" s="82"/>
      <c r="BC324" s="82"/>
      <c r="BD324" s="83">
        <f t="shared" ref="BD324:BD337" si="35">SUM(AX324:BC324)</f>
        <v>0</v>
      </c>
    </row>
    <row r="325" spans="1:56" ht="20" customHeight="1" x14ac:dyDescent="0.35">
      <c r="A325" t="s">
        <v>371</v>
      </c>
      <c r="B325" s="170" t="s">
        <v>357</v>
      </c>
      <c r="C325" s="170"/>
      <c r="D325" s="170"/>
      <c r="E325" s="170"/>
      <c r="F325" s="170"/>
      <c r="G325" s="170"/>
      <c r="H325" s="170"/>
      <c r="I325" s="170"/>
      <c r="J325" s="170"/>
      <c r="K325" s="170"/>
      <c r="L325" s="170"/>
      <c r="M325" s="170"/>
      <c r="N325" s="170"/>
      <c r="O325" s="1" t="s">
        <v>358</v>
      </c>
      <c r="P325" s="1"/>
      <c r="Q325" s="12"/>
      <c r="R325" s="82"/>
      <c r="S325" s="82"/>
      <c r="T325" s="82"/>
      <c r="U325" s="83">
        <f t="shared" si="30"/>
        <v>0</v>
      </c>
      <c r="V325" s="82"/>
      <c r="W325" s="82"/>
      <c r="X325" s="82"/>
      <c r="Y325" s="82"/>
      <c r="Z325" s="82"/>
      <c r="AA325" s="82"/>
      <c r="AB325" s="83">
        <f t="shared" si="31"/>
        <v>0</v>
      </c>
      <c r="AC325" s="82"/>
      <c r="AD325" s="82"/>
      <c r="AE325" s="82"/>
      <c r="AF325" s="82"/>
      <c r="AG325" s="82"/>
      <c r="AH325" s="82"/>
      <c r="AI325" s="83">
        <f t="shared" si="32"/>
        <v>0</v>
      </c>
      <c r="AJ325" s="74"/>
      <c r="AK325" s="74"/>
      <c r="AL325" s="74"/>
      <c r="AM325" s="74"/>
      <c r="AN325" s="74"/>
      <c r="AO325" s="74"/>
      <c r="AP325" s="59">
        <f t="shared" si="33"/>
        <v>0</v>
      </c>
      <c r="AQ325" s="82"/>
      <c r="AR325" s="82"/>
      <c r="AS325" s="82"/>
      <c r="AT325" s="82"/>
      <c r="AU325" s="82"/>
      <c r="AV325" s="82"/>
      <c r="AW325" s="83">
        <f t="shared" si="34"/>
        <v>0</v>
      </c>
      <c r="AX325" s="82"/>
      <c r="AY325" s="82"/>
      <c r="AZ325" s="82"/>
      <c r="BA325" s="82"/>
      <c r="BB325" s="82"/>
      <c r="BC325" s="82"/>
      <c r="BD325" s="83">
        <f t="shared" si="35"/>
        <v>0</v>
      </c>
    </row>
    <row r="326" spans="1:56" ht="20" customHeight="1" x14ac:dyDescent="0.35">
      <c r="A326" t="s">
        <v>372</v>
      </c>
      <c r="B326" s="170" t="s">
        <v>373</v>
      </c>
      <c r="C326" s="170"/>
      <c r="D326" s="170"/>
      <c r="E326" s="170"/>
      <c r="F326" s="170"/>
      <c r="G326" s="170"/>
      <c r="H326" s="170"/>
      <c r="I326" s="170"/>
      <c r="J326" s="170"/>
      <c r="K326" s="170"/>
      <c r="L326" s="170"/>
      <c r="M326" s="170"/>
      <c r="N326" s="170"/>
      <c r="O326" s="1"/>
      <c r="P326" s="1"/>
      <c r="Q326" s="12" t="s">
        <v>348</v>
      </c>
      <c r="R326" s="82"/>
      <c r="S326" s="82"/>
      <c r="T326" s="82"/>
      <c r="U326" s="83">
        <f t="shared" si="30"/>
        <v>0</v>
      </c>
      <c r="V326" s="82"/>
      <c r="W326" s="82"/>
      <c r="X326" s="82"/>
      <c r="Y326" s="82"/>
      <c r="Z326" s="82"/>
      <c r="AA326" s="82"/>
      <c r="AB326" s="83">
        <f t="shared" si="31"/>
        <v>0</v>
      </c>
      <c r="AC326" s="82"/>
      <c r="AD326" s="82"/>
      <c r="AE326" s="82"/>
      <c r="AF326" s="82"/>
      <c r="AG326" s="82"/>
      <c r="AH326" s="82"/>
      <c r="AI326" s="83">
        <f t="shared" si="32"/>
        <v>0</v>
      </c>
      <c r="AJ326" s="74"/>
      <c r="AK326" s="74"/>
      <c r="AL326" s="74"/>
      <c r="AM326" s="74"/>
      <c r="AN326" s="74"/>
      <c r="AO326" s="74"/>
      <c r="AP326" s="59">
        <f t="shared" si="33"/>
        <v>0</v>
      </c>
      <c r="AQ326" s="82"/>
      <c r="AR326" s="82"/>
      <c r="AS326" s="82"/>
      <c r="AT326" s="82"/>
      <c r="AU326" s="82"/>
      <c r="AV326" s="82"/>
      <c r="AW326" s="83">
        <f t="shared" si="34"/>
        <v>0</v>
      </c>
      <c r="AX326" s="82"/>
      <c r="AY326" s="82"/>
      <c r="AZ326" s="82"/>
      <c r="BA326" s="82"/>
      <c r="BB326" s="82"/>
      <c r="BC326" s="82"/>
      <c r="BD326" s="83">
        <f t="shared" si="35"/>
        <v>0</v>
      </c>
    </row>
    <row r="327" spans="1:56" ht="20" customHeight="1" x14ac:dyDescent="0.35">
      <c r="A327" t="s">
        <v>433</v>
      </c>
      <c r="B327" s="169" t="s">
        <v>417</v>
      </c>
      <c r="C327" s="169"/>
      <c r="D327" s="169"/>
      <c r="E327" s="169"/>
      <c r="F327" s="169"/>
      <c r="G327" s="169"/>
      <c r="H327" s="169"/>
      <c r="I327" s="169"/>
      <c r="J327" s="169"/>
      <c r="K327" s="169"/>
      <c r="L327" s="169"/>
      <c r="M327" s="169"/>
      <c r="N327" s="169"/>
      <c r="P327"/>
      <c r="Q327" s="1"/>
      <c r="R327" s="82"/>
      <c r="S327" s="82"/>
      <c r="T327" s="82"/>
      <c r="U327" s="83">
        <f t="shared" si="30"/>
        <v>0</v>
      </c>
      <c r="V327" s="82"/>
      <c r="W327" s="82"/>
      <c r="X327" s="82"/>
      <c r="Y327" s="82"/>
      <c r="Z327" s="82"/>
      <c r="AA327" s="82"/>
      <c r="AB327" s="83">
        <f t="shared" si="31"/>
        <v>0</v>
      </c>
      <c r="AC327" s="82"/>
      <c r="AD327" s="82"/>
      <c r="AE327" s="82"/>
      <c r="AF327" s="82"/>
      <c r="AG327" s="82"/>
      <c r="AH327" s="82"/>
      <c r="AI327" s="83">
        <f t="shared" si="32"/>
        <v>0</v>
      </c>
      <c r="AJ327" s="74"/>
      <c r="AK327" s="74"/>
      <c r="AL327" s="74"/>
      <c r="AM327" s="74"/>
      <c r="AN327" s="74"/>
      <c r="AO327" s="74"/>
      <c r="AP327" s="59">
        <f t="shared" si="33"/>
        <v>0</v>
      </c>
      <c r="AQ327" s="82"/>
      <c r="AR327" s="82"/>
      <c r="AS327" s="82"/>
      <c r="AT327" s="82"/>
      <c r="AU327" s="82"/>
      <c r="AV327" s="82"/>
      <c r="AW327" s="83">
        <f t="shared" si="34"/>
        <v>0</v>
      </c>
      <c r="AX327" s="82"/>
      <c r="AY327" s="82"/>
      <c r="AZ327" s="82"/>
      <c r="BA327" s="82"/>
      <c r="BB327" s="82"/>
      <c r="BC327" s="82"/>
      <c r="BD327" s="83">
        <f t="shared" si="35"/>
        <v>0</v>
      </c>
    </row>
    <row r="328" spans="1:56" ht="20" customHeight="1" x14ac:dyDescent="0.35">
      <c r="A328" t="s">
        <v>434</v>
      </c>
      <c r="B328" s="169" t="s">
        <v>886</v>
      </c>
      <c r="C328" s="169"/>
      <c r="D328" s="169"/>
      <c r="E328" s="169"/>
      <c r="F328" s="169"/>
      <c r="G328" s="169"/>
      <c r="H328" s="169"/>
      <c r="I328" s="169"/>
      <c r="J328" s="169"/>
      <c r="K328" s="169"/>
      <c r="L328" s="169"/>
      <c r="M328" s="169"/>
      <c r="N328" s="169"/>
      <c r="P328"/>
      <c r="Q328" s="1"/>
      <c r="R328" s="82"/>
      <c r="S328" s="82"/>
      <c r="T328" s="82"/>
      <c r="U328" s="83">
        <f t="shared" si="30"/>
        <v>0</v>
      </c>
      <c r="V328" s="82"/>
      <c r="W328" s="82"/>
      <c r="X328" s="82"/>
      <c r="Y328" s="82"/>
      <c r="Z328" s="82"/>
      <c r="AA328" s="82"/>
      <c r="AB328" s="83">
        <f t="shared" si="31"/>
        <v>0</v>
      </c>
      <c r="AC328" s="82"/>
      <c r="AD328" s="82"/>
      <c r="AE328" s="82"/>
      <c r="AF328" s="82"/>
      <c r="AG328" s="82"/>
      <c r="AH328" s="82"/>
      <c r="AI328" s="83">
        <f t="shared" si="32"/>
        <v>0</v>
      </c>
      <c r="AJ328" s="74"/>
      <c r="AK328" s="74"/>
      <c r="AL328" s="74"/>
      <c r="AM328" s="74"/>
      <c r="AN328" s="74"/>
      <c r="AO328" s="74"/>
      <c r="AP328" s="59">
        <f t="shared" si="33"/>
        <v>0</v>
      </c>
      <c r="AQ328" s="82"/>
      <c r="AR328" s="82"/>
      <c r="AS328" s="82"/>
      <c r="AT328" s="82"/>
      <c r="AU328" s="82"/>
      <c r="AV328" s="82"/>
      <c r="AW328" s="83">
        <f t="shared" si="34"/>
        <v>0</v>
      </c>
      <c r="AX328" s="82"/>
      <c r="AY328" s="82"/>
      <c r="AZ328" s="82"/>
      <c r="BA328" s="82"/>
      <c r="BB328" s="82"/>
      <c r="BC328" s="82"/>
      <c r="BD328" s="83">
        <f t="shared" si="35"/>
        <v>0</v>
      </c>
    </row>
    <row r="329" spans="1:56" ht="20" customHeight="1" x14ac:dyDescent="0.35">
      <c r="A329" t="s">
        <v>435</v>
      </c>
      <c r="B329" s="169" t="s">
        <v>436</v>
      </c>
      <c r="C329" s="169"/>
      <c r="D329" s="169"/>
      <c r="E329" s="169"/>
      <c r="F329" s="169"/>
      <c r="G329" s="169"/>
      <c r="H329" s="169"/>
      <c r="I329" s="169"/>
      <c r="J329" s="169"/>
      <c r="K329" s="169"/>
      <c r="L329" s="169"/>
      <c r="M329" s="169"/>
      <c r="N329" s="169"/>
      <c r="P329"/>
      <c r="Q329" s="1"/>
      <c r="R329" s="82"/>
      <c r="S329" s="82"/>
      <c r="T329" s="82"/>
      <c r="U329" s="83">
        <f t="shared" si="30"/>
        <v>0</v>
      </c>
      <c r="V329" s="82"/>
      <c r="W329" s="82"/>
      <c r="X329" s="82"/>
      <c r="Y329" s="82"/>
      <c r="Z329" s="82"/>
      <c r="AA329" s="82"/>
      <c r="AB329" s="83">
        <f t="shared" si="31"/>
        <v>0</v>
      </c>
      <c r="AC329" s="82"/>
      <c r="AD329" s="82"/>
      <c r="AE329" s="82"/>
      <c r="AF329" s="82"/>
      <c r="AG329" s="82"/>
      <c r="AH329" s="82"/>
      <c r="AI329" s="83">
        <f t="shared" si="32"/>
        <v>0</v>
      </c>
      <c r="AJ329" s="74"/>
      <c r="AK329" s="74"/>
      <c r="AL329" s="74"/>
      <c r="AM329" s="74"/>
      <c r="AN329" s="74"/>
      <c r="AO329" s="74"/>
      <c r="AP329" s="59">
        <f t="shared" si="33"/>
        <v>0</v>
      </c>
      <c r="AQ329" s="82"/>
      <c r="AR329" s="82"/>
      <c r="AS329" s="82"/>
      <c r="AT329" s="82"/>
      <c r="AU329" s="82"/>
      <c r="AV329" s="82"/>
      <c r="AW329" s="83">
        <f t="shared" si="34"/>
        <v>0</v>
      </c>
      <c r="AX329" s="82"/>
      <c r="AY329" s="82"/>
      <c r="AZ329" s="82"/>
      <c r="BA329" s="82"/>
      <c r="BB329" s="82"/>
      <c r="BC329" s="82"/>
      <c r="BD329" s="83">
        <f t="shared" si="35"/>
        <v>0</v>
      </c>
    </row>
    <row r="330" spans="1:56" ht="20" customHeight="1" x14ac:dyDescent="0.35">
      <c r="A330" t="s">
        <v>409</v>
      </c>
      <c r="B330" s="170" t="s">
        <v>763</v>
      </c>
      <c r="C330" s="170"/>
      <c r="D330" s="170"/>
      <c r="E330" s="170"/>
      <c r="F330" s="170"/>
      <c r="G330" s="170"/>
      <c r="H330" s="170"/>
      <c r="I330" s="170"/>
      <c r="J330" s="170"/>
      <c r="K330" s="170"/>
      <c r="L330" s="170"/>
      <c r="M330" s="170"/>
      <c r="N330" s="170"/>
      <c r="O330" s="1"/>
      <c r="P330" s="12" t="s">
        <v>19</v>
      </c>
      <c r="Q330" s="1"/>
      <c r="R330" s="82"/>
      <c r="S330" s="82"/>
      <c r="T330" s="82"/>
      <c r="U330" s="83">
        <f t="shared" si="30"/>
        <v>0</v>
      </c>
      <c r="V330" s="82"/>
      <c r="W330" s="82"/>
      <c r="X330" s="82"/>
      <c r="Y330" s="82"/>
      <c r="Z330" s="82"/>
      <c r="AA330" s="82"/>
      <c r="AB330" s="83">
        <f t="shared" si="31"/>
        <v>0</v>
      </c>
      <c r="AC330" s="82"/>
      <c r="AD330" s="82"/>
      <c r="AE330" s="82"/>
      <c r="AF330" s="82"/>
      <c r="AG330" s="82"/>
      <c r="AH330" s="82"/>
      <c r="AI330" s="83">
        <f t="shared" si="32"/>
        <v>0</v>
      </c>
      <c r="AJ330" s="74"/>
      <c r="AK330" s="74"/>
      <c r="AL330" s="74"/>
      <c r="AM330" s="74"/>
      <c r="AN330" s="74"/>
      <c r="AO330" s="74"/>
      <c r="AP330" s="59">
        <f t="shared" si="33"/>
        <v>0</v>
      </c>
      <c r="AQ330" s="82"/>
      <c r="AR330" s="82"/>
      <c r="AS330" s="82"/>
      <c r="AT330" s="82"/>
      <c r="AU330" s="82"/>
      <c r="AV330" s="82"/>
      <c r="AW330" s="83">
        <f t="shared" si="34"/>
        <v>0</v>
      </c>
      <c r="AX330" s="82"/>
      <c r="AY330" s="82"/>
      <c r="AZ330" s="82"/>
      <c r="BA330" s="82"/>
      <c r="BB330" s="82"/>
      <c r="BC330" s="82"/>
      <c r="BD330" s="83">
        <f t="shared" si="35"/>
        <v>0</v>
      </c>
    </row>
    <row r="331" spans="1:56" ht="20" customHeight="1" x14ac:dyDescent="0.35">
      <c r="A331" t="s">
        <v>410</v>
      </c>
      <c r="B331" s="170" t="s">
        <v>437</v>
      </c>
      <c r="C331" s="170"/>
      <c r="D331" s="170"/>
      <c r="E331" s="170"/>
      <c r="F331" s="170"/>
      <c r="G331" s="170"/>
      <c r="H331" s="170"/>
      <c r="I331" s="170"/>
      <c r="J331" s="170"/>
      <c r="K331" s="170"/>
      <c r="L331" s="170"/>
      <c r="M331" s="170"/>
      <c r="N331" s="170"/>
      <c r="O331" s="1"/>
      <c r="P331" s="12" t="s">
        <v>19</v>
      </c>
      <c r="Q331" s="1"/>
      <c r="R331" s="82"/>
      <c r="S331" s="82"/>
      <c r="T331" s="82"/>
      <c r="U331" s="83">
        <f t="shared" si="30"/>
        <v>0</v>
      </c>
      <c r="V331" s="82"/>
      <c r="W331" s="82"/>
      <c r="X331" s="82"/>
      <c r="Y331" s="82"/>
      <c r="Z331" s="82"/>
      <c r="AA331" s="82"/>
      <c r="AB331" s="83">
        <f t="shared" si="31"/>
        <v>0</v>
      </c>
      <c r="AC331" s="82"/>
      <c r="AD331" s="82"/>
      <c r="AE331" s="82"/>
      <c r="AF331" s="82"/>
      <c r="AG331" s="82"/>
      <c r="AH331" s="82"/>
      <c r="AI331" s="83">
        <f t="shared" si="32"/>
        <v>0</v>
      </c>
      <c r="AJ331" s="74"/>
      <c r="AK331" s="74"/>
      <c r="AL331" s="74"/>
      <c r="AM331" s="74"/>
      <c r="AN331" s="74"/>
      <c r="AO331" s="74"/>
      <c r="AP331" s="59">
        <f t="shared" si="33"/>
        <v>0</v>
      </c>
      <c r="AQ331" s="82"/>
      <c r="AR331" s="82"/>
      <c r="AS331" s="82"/>
      <c r="AT331" s="82"/>
      <c r="AU331" s="82"/>
      <c r="AV331" s="82"/>
      <c r="AW331" s="83">
        <f t="shared" si="34"/>
        <v>0</v>
      </c>
      <c r="AX331" s="82"/>
      <c r="AY331" s="82"/>
      <c r="AZ331" s="82"/>
      <c r="BA331" s="82"/>
      <c r="BB331" s="82"/>
      <c r="BC331" s="82"/>
      <c r="BD331" s="83">
        <f t="shared" si="35"/>
        <v>0</v>
      </c>
    </row>
    <row r="332" spans="1:56" ht="20" customHeight="1" x14ac:dyDescent="0.35">
      <c r="A332" t="s">
        <v>412</v>
      </c>
      <c r="B332" s="170"/>
      <c r="C332" s="170"/>
      <c r="D332" s="170"/>
      <c r="E332" s="170"/>
      <c r="F332" s="170"/>
      <c r="G332" s="170"/>
      <c r="H332" s="170"/>
      <c r="I332" s="170"/>
      <c r="J332" s="170"/>
      <c r="K332" s="170"/>
      <c r="L332" s="170"/>
      <c r="M332" s="170"/>
      <c r="N332" s="170"/>
      <c r="P332"/>
      <c r="Q332" s="1"/>
      <c r="R332" s="82"/>
      <c r="S332" s="82"/>
      <c r="T332" s="82"/>
      <c r="U332" s="83">
        <f t="shared" si="30"/>
        <v>0</v>
      </c>
      <c r="V332" s="82"/>
      <c r="W332" s="82"/>
      <c r="X332" s="82"/>
      <c r="Y332" s="82"/>
      <c r="Z332" s="82"/>
      <c r="AA332" s="82"/>
      <c r="AB332" s="83">
        <f t="shared" si="31"/>
        <v>0</v>
      </c>
      <c r="AC332" s="82"/>
      <c r="AD332" s="82"/>
      <c r="AE332" s="82"/>
      <c r="AF332" s="82"/>
      <c r="AG332" s="82"/>
      <c r="AH332" s="82"/>
      <c r="AI332" s="83">
        <f t="shared" si="32"/>
        <v>0</v>
      </c>
      <c r="AJ332" s="74"/>
      <c r="AK332" s="74"/>
      <c r="AL332" s="74"/>
      <c r="AM332" s="74"/>
      <c r="AN332" s="74"/>
      <c r="AO332" s="74"/>
      <c r="AP332" s="59">
        <f t="shared" si="33"/>
        <v>0</v>
      </c>
      <c r="AQ332" s="82"/>
      <c r="AR332" s="82"/>
      <c r="AS332" s="82"/>
      <c r="AT332" s="82"/>
      <c r="AU332" s="82"/>
      <c r="AV332" s="82"/>
      <c r="AW332" s="83">
        <f t="shared" si="34"/>
        <v>0</v>
      </c>
      <c r="AX332" s="82"/>
      <c r="AY332" s="82"/>
      <c r="AZ332" s="82"/>
      <c r="BA332" s="82"/>
      <c r="BB332" s="82"/>
      <c r="BC332" s="82"/>
      <c r="BD332" s="83">
        <f t="shared" si="35"/>
        <v>0</v>
      </c>
    </row>
    <row r="333" spans="1:56" ht="20" customHeight="1" x14ac:dyDescent="0.35">
      <c r="A333" t="s">
        <v>440</v>
      </c>
      <c r="B333" s="174" t="s">
        <v>887</v>
      </c>
      <c r="C333" s="174"/>
      <c r="D333" s="174"/>
      <c r="E333" s="174"/>
      <c r="F333" s="174"/>
      <c r="G333" s="174"/>
      <c r="H333" s="174"/>
      <c r="I333" s="174"/>
      <c r="J333" s="174"/>
      <c r="K333" s="174"/>
      <c r="L333" s="174"/>
      <c r="M333" s="174"/>
      <c r="N333" s="174"/>
      <c r="P333"/>
      <c r="Q333"/>
      <c r="R333" s="82"/>
      <c r="S333" s="82"/>
      <c r="T333" s="82"/>
      <c r="U333" s="83">
        <f t="shared" si="30"/>
        <v>0</v>
      </c>
      <c r="V333" s="82"/>
      <c r="W333" s="82"/>
      <c r="X333" s="82"/>
      <c r="Y333" s="82"/>
      <c r="Z333" s="82"/>
      <c r="AA333" s="82"/>
      <c r="AB333" s="83">
        <f t="shared" si="31"/>
        <v>0</v>
      </c>
      <c r="AC333" s="82"/>
      <c r="AD333" s="82"/>
      <c r="AE333" s="82"/>
      <c r="AF333" s="82"/>
      <c r="AG333" s="82"/>
      <c r="AH333" s="82">
        <v>46.73</v>
      </c>
      <c r="AI333" s="83">
        <f t="shared" si="32"/>
        <v>46.73</v>
      </c>
      <c r="AJ333" s="79"/>
      <c r="AK333" s="79"/>
      <c r="AL333" s="79"/>
      <c r="AM333" s="79"/>
      <c r="AN333" s="79"/>
      <c r="AO333" s="79">
        <v>27.1</v>
      </c>
      <c r="AP333" s="59">
        <f t="shared" si="33"/>
        <v>27.1</v>
      </c>
      <c r="AQ333" s="82"/>
      <c r="AR333" s="82"/>
      <c r="AS333" s="82"/>
      <c r="AT333" s="82"/>
      <c r="AU333" s="82"/>
      <c r="AV333" s="82"/>
      <c r="AW333" s="83">
        <f t="shared" si="34"/>
        <v>0</v>
      </c>
      <c r="AX333" s="82"/>
      <c r="AY333" s="82"/>
      <c r="AZ333" s="82"/>
      <c r="BA333" s="82"/>
      <c r="BB333" s="82"/>
      <c r="BC333" s="82"/>
      <c r="BD333" s="83">
        <f t="shared" si="35"/>
        <v>0</v>
      </c>
    </row>
    <row r="334" spans="1:56" ht="20" customHeight="1" x14ac:dyDescent="0.35">
      <c r="B334" s="174"/>
      <c r="C334" s="174"/>
      <c r="D334" s="174"/>
      <c r="E334" s="174"/>
      <c r="F334" s="174"/>
      <c r="G334" s="174"/>
      <c r="H334" s="174"/>
      <c r="I334" s="174"/>
      <c r="J334" s="174"/>
      <c r="K334" s="174"/>
      <c r="L334" s="174"/>
      <c r="M334" s="174"/>
      <c r="N334" s="174"/>
      <c r="P334"/>
      <c r="Q334"/>
      <c r="R334" s="82"/>
      <c r="S334" s="82"/>
      <c r="T334" s="82"/>
      <c r="U334" s="83">
        <f t="shared" ref="U334:U335" si="36">SUM(R334:T334)</f>
        <v>0</v>
      </c>
      <c r="V334" s="82"/>
      <c r="W334" s="82"/>
      <c r="X334" s="82"/>
      <c r="Y334" s="82"/>
      <c r="Z334" s="82"/>
      <c r="AA334" s="82"/>
      <c r="AB334" s="83">
        <f t="shared" ref="AB334:AB335" si="37">SUM(V334:AA334)</f>
        <v>0</v>
      </c>
      <c r="AC334" s="82"/>
      <c r="AD334" s="82"/>
      <c r="AE334" s="82"/>
      <c r="AF334" s="82"/>
      <c r="AG334" s="82"/>
      <c r="AH334" s="82">
        <v>46.73</v>
      </c>
      <c r="AI334" s="83">
        <f t="shared" ref="AI334:AI335" si="38">SUM(AC334:AH334)</f>
        <v>46.73</v>
      </c>
      <c r="AJ334" s="79"/>
      <c r="AK334" s="79"/>
      <c r="AL334" s="79"/>
      <c r="AM334" s="79"/>
      <c r="AN334" s="79"/>
      <c r="AO334" s="79">
        <v>27.1</v>
      </c>
      <c r="AP334" s="59">
        <f t="shared" ref="AP334:AP335" si="39">SUM(AJ334:AO334)</f>
        <v>27.1</v>
      </c>
      <c r="AQ334" s="82"/>
      <c r="AR334" s="82"/>
      <c r="AS334" s="82"/>
      <c r="AT334" s="82"/>
      <c r="AU334" s="82"/>
      <c r="AV334" s="82"/>
      <c r="AW334" s="83">
        <f t="shared" ref="AW334:AW335" si="40">SUM(AQ334:AV334)</f>
        <v>0</v>
      </c>
      <c r="AX334" s="82"/>
      <c r="AY334" s="82"/>
      <c r="AZ334" s="82"/>
      <c r="BA334" s="82"/>
      <c r="BB334" s="82"/>
      <c r="BC334" s="82"/>
      <c r="BD334" s="83">
        <f t="shared" si="35"/>
        <v>0</v>
      </c>
    </row>
    <row r="335" spans="1:56" ht="20" customHeight="1" x14ac:dyDescent="0.35">
      <c r="A335" t="s">
        <v>459</v>
      </c>
      <c r="B335" s="169"/>
      <c r="C335" s="169"/>
      <c r="D335" s="169"/>
      <c r="E335" s="169"/>
      <c r="F335" s="169"/>
      <c r="G335" s="169"/>
      <c r="H335" s="169"/>
      <c r="I335" s="169"/>
      <c r="J335" s="169"/>
      <c r="K335" s="169"/>
      <c r="L335" s="169"/>
      <c r="M335" s="169"/>
      <c r="N335" s="169"/>
      <c r="P335"/>
      <c r="Q335" s="1"/>
      <c r="R335" s="82"/>
      <c r="S335" s="82"/>
      <c r="T335" s="82"/>
      <c r="U335" s="83">
        <f t="shared" si="36"/>
        <v>0</v>
      </c>
      <c r="V335" s="82"/>
      <c r="W335" s="82"/>
      <c r="X335" s="82"/>
      <c r="Y335" s="82"/>
      <c r="Z335" s="82"/>
      <c r="AA335" s="82"/>
      <c r="AB335" s="83">
        <f t="shared" si="37"/>
        <v>0</v>
      </c>
      <c r="AC335" s="82"/>
      <c r="AD335" s="82"/>
      <c r="AE335" s="82"/>
      <c r="AF335" s="82"/>
      <c r="AG335" s="82"/>
      <c r="AH335" s="82"/>
      <c r="AI335" s="83">
        <f t="shared" si="38"/>
        <v>0</v>
      </c>
      <c r="AJ335" s="74"/>
      <c r="AK335" s="74"/>
      <c r="AL335" s="74"/>
      <c r="AM335" s="74"/>
      <c r="AN335" s="74"/>
      <c r="AO335" s="74"/>
      <c r="AP335" s="59">
        <f t="shared" si="39"/>
        <v>0</v>
      </c>
      <c r="AQ335" s="82"/>
      <c r="AR335" s="82"/>
      <c r="AS335" s="82"/>
      <c r="AT335" s="82"/>
      <c r="AU335" s="82"/>
      <c r="AV335" s="82"/>
      <c r="AW335" s="83">
        <f t="shared" si="40"/>
        <v>0</v>
      </c>
      <c r="AX335" s="82"/>
      <c r="AY335" s="82"/>
      <c r="AZ335" s="82"/>
      <c r="BA335" s="82"/>
      <c r="BB335" s="82"/>
      <c r="BC335" s="82"/>
      <c r="BD335" s="83">
        <f t="shared" si="35"/>
        <v>0</v>
      </c>
    </row>
    <row r="336" spans="1:56" ht="20" customHeight="1" x14ac:dyDescent="0.35">
      <c r="A336" t="s">
        <v>453</v>
      </c>
      <c r="B336" s="169"/>
      <c r="C336" s="169"/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169"/>
      <c r="P336"/>
      <c r="Q336" s="1"/>
      <c r="R336" s="82"/>
      <c r="S336" s="82"/>
      <c r="T336" s="82"/>
      <c r="U336" s="83">
        <f t="shared" ref="U336" si="41">SUM(R336:T336)</f>
        <v>0</v>
      </c>
      <c r="V336" s="82"/>
      <c r="W336" s="82"/>
      <c r="X336" s="82"/>
      <c r="Y336" s="82"/>
      <c r="Z336" s="82"/>
      <c r="AA336" s="82"/>
      <c r="AB336" s="83">
        <f t="shared" ref="AB336" si="42">SUM(V336:AA336)</f>
        <v>0</v>
      </c>
      <c r="AC336" s="82"/>
      <c r="AD336" s="82"/>
      <c r="AE336" s="82"/>
      <c r="AF336" s="82"/>
      <c r="AG336" s="82"/>
      <c r="AH336" s="82"/>
      <c r="AI336" s="83">
        <f t="shared" ref="AI336" si="43">SUM(AC336:AH336)</f>
        <v>0</v>
      </c>
      <c r="AJ336" s="74"/>
      <c r="AK336" s="74"/>
      <c r="AL336" s="74"/>
      <c r="AM336" s="74"/>
      <c r="AN336" s="74"/>
      <c r="AO336" s="74"/>
      <c r="AP336" s="59">
        <f t="shared" ref="AP336" si="44">SUM(AJ336:AO336)</f>
        <v>0</v>
      </c>
      <c r="AQ336" s="82"/>
      <c r="AR336" s="82"/>
      <c r="AS336" s="82"/>
      <c r="AT336" s="82"/>
      <c r="AU336" s="82"/>
      <c r="AV336" s="82"/>
      <c r="AW336" s="83">
        <f t="shared" ref="AW336" si="45">SUM(AQ336:AV336)</f>
        <v>0</v>
      </c>
      <c r="AX336" s="82"/>
      <c r="AY336" s="82"/>
      <c r="AZ336" s="82"/>
      <c r="BA336" s="82"/>
      <c r="BB336" s="82"/>
      <c r="BC336" s="82"/>
      <c r="BD336" s="83">
        <f t="shared" si="35"/>
        <v>0</v>
      </c>
    </row>
    <row r="337" spans="1:56" ht="20" customHeight="1" x14ac:dyDescent="0.35">
      <c r="A337" t="s">
        <v>460</v>
      </c>
      <c r="B337" s="169" t="s">
        <v>545</v>
      </c>
      <c r="C337" s="169"/>
      <c r="D337" s="169"/>
      <c r="E337" s="169"/>
      <c r="F337" s="169"/>
      <c r="G337" s="169"/>
      <c r="H337" s="169"/>
      <c r="I337" s="169"/>
      <c r="J337" s="169"/>
      <c r="K337" s="169"/>
      <c r="L337" s="169"/>
      <c r="M337" s="169"/>
      <c r="N337" s="169"/>
      <c r="P337"/>
      <c r="Q337" s="1"/>
      <c r="R337" s="82"/>
      <c r="S337" s="82"/>
      <c r="T337" s="82"/>
      <c r="U337" s="83">
        <f t="shared" ref="U337" si="46">SUM(R337:T337)</f>
        <v>0</v>
      </c>
      <c r="V337" s="82"/>
      <c r="W337" s="82"/>
      <c r="X337" s="82"/>
      <c r="Y337" s="82"/>
      <c r="Z337" s="82"/>
      <c r="AA337" s="82"/>
      <c r="AB337" s="83">
        <f t="shared" ref="AB337" si="47">SUM(V337:AA337)</f>
        <v>0</v>
      </c>
      <c r="AC337" s="82"/>
      <c r="AD337" s="82"/>
      <c r="AE337" s="82"/>
      <c r="AF337" s="82"/>
      <c r="AG337" s="82"/>
      <c r="AH337" s="82"/>
      <c r="AI337" s="83">
        <f t="shared" ref="AI337" si="48">SUM(AC337:AH337)</f>
        <v>0</v>
      </c>
      <c r="AJ337" s="74"/>
      <c r="AK337" s="74"/>
      <c r="AL337" s="74"/>
      <c r="AM337" s="74"/>
      <c r="AN337" s="74"/>
      <c r="AO337" s="74"/>
      <c r="AP337" s="59">
        <f t="shared" ref="AP337" si="49">SUM(AJ337:AO337)</f>
        <v>0</v>
      </c>
      <c r="AQ337" s="82"/>
      <c r="AR337" s="82"/>
      <c r="AS337" s="82">
        <v>115.89</v>
      </c>
      <c r="AT337" s="82"/>
      <c r="AU337" s="82"/>
      <c r="AV337" s="82"/>
      <c r="AW337" s="83">
        <f t="shared" ref="AW337" si="50">SUM(AQ337:AV337)</f>
        <v>115.89</v>
      </c>
      <c r="AX337" s="82"/>
      <c r="AY337" s="82"/>
      <c r="AZ337" s="82"/>
      <c r="BA337" s="82"/>
      <c r="BB337" s="82"/>
      <c r="BC337" s="82"/>
      <c r="BD337" s="83">
        <f t="shared" si="35"/>
        <v>0</v>
      </c>
    </row>
    <row r="338" spans="1:56" ht="20" customHeight="1" x14ac:dyDescent="0.35">
      <c r="A338" s="134"/>
      <c r="B338" s="170"/>
      <c r="C338" s="170"/>
      <c r="D338" s="170"/>
      <c r="E338" s="170"/>
      <c r="F338" s="170"/>
      <c r="G338" s="170"/>
      <c r="H338" s="170"/>
      <c r="I338" s="170"/>
      <c r="J338" s="170"/>
      <c r="K338" s="170"/>
      <c r="L338" s="170"/>
      <c r="M338" s="170"/>
      <c r="N338" s="170"/>
      <c r="P338"/>
      <c r="Q338"/>
      <c r="R338" s="88"/>
      <c r="S338" s="88"/>
      <c r="T338" s="88"/>
      <c r="U338" s="83"/>
      <c r="V338" s="88"/>
      <c r="W338" s="88"/>
      <c r="X338" s="88"/>
      <c r="Y338" s="88"/>
      <c r="Z338" s="88"/>
      <c r="AA338" s="88"/>
      <c r="AB338" s="83"/>
      <c r="AC338" s="88"/>
      <c r="AD338" s="88"/>
      <c r="AE338" s="88"/>
      <c r="AF338" s="88"/>
      <c r="AG338" s="88"/>
      <c r="AH338" s="88"/>
      <c r="AI338" s="83"/>
      <c r="AJ338" s="79"/>
      <c r="AK338" s="79"/>
      <c r="AL338" s="79"/>
      <c r="AM338" s="79"/>
      <c r="AN338" s="79"/>
      <c r="AO338" s="79"/>
      <c r="AP338" s="59"/>
      <c r="AQ338" s="88"/>
      <c r="AR338" s="88"/>
      <c r="AS338" s="88"/>
      <c r="AT338" s="88"/>
      <c r="AU338" s="88"/>
      <c r="AV338" s="88"/>
      <c r="AW338" s="83"/>
      <c r="AX338" s="82"/>
      <c r="AY338" s="82"/>
      <c r="AZ338" s="82"/>
      <c r="BA338" s="82"/>
      <c r="BB338" s="82"/>
      <c r="BC338" s="82"/>
      <c r="BD338" s="83"/>
    </row>
    <row r="339" spans="1:56" ht="20" customHeight="1" x14ac:dyDescent="0.35">
      <c r="A339" t="s">
        <v>486</v>
      </c>
      <c r="B339" s="169"/>
      <c r="C339" s="169"/>
      <c r="D339" s="169"/>
      <c r="E339" s="169"/>
      <c r="F339" s="169"/>
      <c r="G339" s="169"/>
      <c r="H339" s="169"/>
      <c r="I339" s="169"/>
      <c r="J339" s="169"/>
      <c r="K339" s="169"/>
      <c r="L339" s="169"/>
      <c r="M339" s="169"/>
      <c r="N339" s="169"/>
      <c r="P339"/>
      <c r="Q339"/>
      <c r="R339" s="88"/>
      <c r="S339" s="88"/>
      <c r="T339" s="88"/>
      <c r="U339" s="83"/>
      <c r="V339" s="88"/>
      <c r="W339" s="88"/>
      <c r="X339" s="88"/>
      <c r="Y339" s="88"/>
      <c r="Z339" s="88"/>
      <c r="AA339" s="88"/>
      <c r="AB339" s="83"/>
      <c r="AC339" s="88"/>
      <c r="AD339" s="88"/>
      <c r="AE339" s="88"/>
      <c r="AF339" s="88"/>
      <c r="AG339" s="88"/>
      <c r="AH339" s="88"/>
      <c r="AI339" s="83"/>
      <c r="AJ339" s="79"/>
      <c r="AK339" s="79"/>
      <c r="AL339" s="79"/>
      <c r="AM339" s="79"/>
      <c r="AN339" s="79"/>
      <c r="AO339" s="79"/>
      <c r="AP339" s="59"/>
      <c r="AQ339" s="88"/>
      <c r="AR339" s="88"/>
      <c r="AS339" s="88"/>
      <c r="AT339" s="88"/>
      <c r="AU339" s="88"/>
      <c r="AV339" s="88"/>
      <c r="AW339" s="83"/>
      <c r="AX339" s="82"/>
      <c r="AY339" s="82"/>
      <c r="AZ339" s="82"/>
      <c r="BA339" s="82"/>
      <c r="BB339" s="82"/>
      <c r="BC339" s="82"/>
      <c r="BD339" s="83"/>
    </row>
    <row r="340" spans="1:56" ht="20" customHeight="1" x14ac:dyDescent="0.35">
      <c r="A340" t="s">
        <v>469</v>
      </c>
      <c r="B340" s="169"/>
      <c r="C340" s="169"/>
      <c r="D340" s="169"/>
      <c r="E340" s="169"/>
      <c r="F340" s="169"/>
      <c r="G340" s="169"/>
      <c r="H340" s="169"/>
      <c r="I340" s="169"/>
      <c r="J340" s="169"/>
      <c r="K340" s="169"/>
      <c r="L340" s="169"/>
      <c r="M340" s="169"/>
      <c r="N340" s="169"/>
      <c r="P340"/>
      <c r="Q340"/>
      <c r="R340" s="88"/>
      <c r="S340" s="88"/>
      <c r="T340" s="88"/>
      <c r="U340" s="83"/>
      <c r="V340" s="88"/>
      <c r="W340" s="88"/>
      <c r="X340" s="88"/>
      <c r="Y340" s="88"/>
      <c r="Z340" s="88"/>
      <c r="AA340" s="88"/>
      <c r="AB340" s="83"/>
      <c r="AC340" s="88"/>
      <c r="AD340" s="88"/>
      <c r="AE340" s="88"/>
      <c r="AF340" s="88"/>
      <c r="AG340" s="88"/>
      <c r="AH340" s="88"/>
      <c r="AI340" s="83"/>
      <c r="AJ340" s="79"/>
      <c r="AK340" s="79"/>
      <c r="AL340" s="79"/>
      <c r="AM340" s="79"/>
      <c r="AN340" s="79"/>
      <c r="AO340" s="79"/>
      <c r="AP340" s="59"/>
      <c r="AQ340" s="88"/>
      <c r="AR340" s="88"/>
      <c r="AS340" s="88"/>
      <c r="AT340" s="88"/>
      <c r="AU340" s="88"/>
      <c r="AV340" s="88"/>
      <c r="AW340" s="83"/>
      <c r="AX340" s="82"/>
      <c r="AY340" s="82"/>
      <c r="AZ340" s="82"/>
      <c r="BA340" s="82"/>
      <c r="BB340" s="82"/>
      <c r="BC340" s="82"/>
      <c r="BD340" s="83"/>
    </row>
    <row r="341" spans="1:56" ht="20" customHeight="1" x14ac:dyDescent="0.35">
      <c r="A341" s="145"/>
      <c r="B341" s="169"/>
      <c r="C341" s="169"/>
      <c r="D341" s="169"/>
      <c r="E341" s="169"/>
      <c r="F341" s="169"/>
      <c r="G341" s="169"/>
      <c r="H341" s="169"/>
      <c r="I341" s="169"/>
      <c r="J341" s="169"/>
      <c r="K341" s="169"/>
      <c r="L341" s="169"/>
      <c r="M341" s="169"/>
      <c r="N341" s="169"/>
      <c r="P341"/>
      <c r="Q341"/>
      <c r="R341" s="88"/>
      <c r="S341" s="88"/>
      <c r="T341" s="88"/>
      <c r="U341" s="83"/>
      <c r="V341" s="88"/>
      <c r="W341" s="88"/>
      <c r="X341" s="88"/>
      <c r="Y341" s="88"/>
      <c r="Z341" s="88"/>
      <c r="AA341" s="88"/>
      <c r="AB341" s="83"/>
      <c r="AC341" s="88"/>
      <c r="AD341" s="88"/>
      <c r="AE341" s="88"/>
      <c r="AF341" s="88"/>
      <c r="AG341" s="88"/>
      <c r="AH341" s="88"/>
      <c r="AI341" s="83"/>
      <c r="AJ341" s="79"/>
      <c r="AK341" s="79"/>
      <c r="AL341" s="79"/>
      <c r="AM341" s="79"/>
      <c r="AN341" s="79"/>
      <c r="AO341" s="79"/>
      <c r="AP341" s="59"/>
      <c r="AQ341" s="88"/>
      <c r="AR341" s="88"/>
      <c r="AS341" s="88"/>
      <c r="AT341" s="88"/>
      <c r="AU341" s="88"/>
      <c r="AV341" s="88"/>
      <c r="AW341" s="83"/>
      <c r="AX341" s="82"/>
      <c r="AY341" s="82"/>
      <c r="AZ341" s="82"/>
      <c r="BA341" s="82"/>
      <c r="BB341" s="82"/>
      <c r="BC341" s="82"/>
      <c r="BD341" s="83"/>
    </row>
    <row r="342" spans="1:56" ht="20" customHeight="1" x14ac:dyDescent="0.35">
      <c r="A342" t="s">
        <v>530</v>
      </c>
      <c r="B342" s="169" t="s">
        <v>546</v>
      </c>
      <c r="C342" s="169"/>
      <c r="D342" s="169"/>
      <c r="E342" s="169"/>
      <c r="F342" s="169"/>
      <c r="G342" s="169"/>
      <c r="H342" s="169"/>
      <c r="I342" s="169"/>
      <c r="J342" s="169"/>
      <c r="K342" s="169"/>
      <c r="L342" s="169"/>
      <c r="M342" s="169"/>
      <c r="N342" s="169"/>
      <c r="P342"/>
      <c r="Q342"/>
      <c r="R342" s="88"/>
      <c r="S342" s="88"/>
      <c r="T342" s="88"/>
      <c r="U342" s="83"/>
      <c r="V342" s="88"/>
      <c r="W342" s="88"/>
      <c r="X342" s="88"/>
      <c r="Y342" s="88"/>
      <c r="Z342" s="88"/>
      <c r="AA342" s="88"/>
      <c r="AB342" s="83"/>
      <c r="AC342" s="88"/>
      <c r="AD342" s="88"/>
      <c r="AE342" s="88"/>
      <c r="AF342" s="88"/>
      <c r="AG342" s="88"/>
      <c r="AH342" s="88"/>
      <c r="AI342" s="83"/>
      <c r="AJ342" s="79"/>
      <c r="AK342" s="79"/>
      <c r="AL342" s="79"/>
      <c r="AM342" s="79"/>
      <c r="AN342" s="79"/>
      <c r="AO342" s="79"/>
      <c r="AP342" s="59"/>
      <c r="AQ342" s="88"/>
      <c r="AR342" s="88"/>
      <c r="AS342" s="88"/>
      <c r="AT342" s="88"/>
      <c r="AU342" s="88"/>
      <c r="AV342" s="88"/>
      <c r="AW342" s="83"/>
      <c r="AX342" s="82"/>
      <c r="AY342" s="82"/>
      <c r="AZ342" s="82"/>
      <c r="BA342" s="82"/>
      <c r="BB342" s="82"/>
      <c r="BC342" s="82"/>
      <c r="BD342" s="83"/>
    </row>
    <row r="343" spans="1:56" ht="20" customHeight="1" x14ac:dyDescent="0.35">
      <c r="A343" s="145"/>
      <c r="B343" s="174"/>
      <c r="C343" s="174"/>
      <c r="D343" s="174"/>
      <c r="E343" s="174"/>
      <c r="F343" s="174"/>
      <c r="G343" s="174"/>
      <c r="H343" s="174"/>
      <c r="I343" s="174"/>
      <c r="J343" s="174"/>
      <c r="K343" s="174"/>
      <c r="L343" s="174"/>
      <c r="M343" s="174"/>
      <c r="N343" s="174"/>
      <c r="P343"/>
      <c r="Q343"/>
      <c r="R343" s="88"/>
      <c r="S343" s="88"/>
      <c r="T343" s="88"/>
      <c r="U343" s="83"/>
      <c r="V343" s="88"/>
      <c r="W343" s="88"/>
      <c r="X343" s="88"/>
      <c r="Y343" s="88"/>
      <c r="Z343" s="88"/>
      <c r="AA343" s="88"/>
      <c r="AB343" s="83"/>
      <c r="AC343" s="88"/>
      <c r="AD343" s="88"/>
      <c r="AE343" s="88"/>
      <c r="AF343" s="88"/>
      <c r="AG343" s="88"/>
      <c r="AH343" s="88"/>
      <c r="AI343" s="83"/>
      <c r="AJ343" s="79"/>
      <c r="AK343" s="79"/>
      <c r="AL343" s="79"/>
      <c r="AM343" s="79"/>
      <c r="AN343" s="79"/>
      <c r="AO343" s="79"/>
      <c r="AP343" s="59"/>
      <c r="AQ343" s="88"/>
      <c r="AR343" s="88"/>
      <c r="AS343" s="88"/>
      <c r="AT343" s="88"/>
      <c r="AU343" s="88"/>
      <c r="AV343" s="88"/>
      <c r="AW343" s="83"/>
      <c r="AX343" s="82"/>
      <c r="AY343" s="82"/>
      <c r="AZ343" s="82"/>
      <c r="BA343" s="82"/>
      <c r="BB343" s="82"/>
      <c r="BC343" s="82"/>
      <c r="BD343" s="83"/>
    </row>
    <row r="344" spans="1:56" ht="20" customHeight="1" x14ac:dyDescent="0.35">
      <c r="A344" s="145" t="s">
        <v>547</v>
      </c>
      <c r="B344" s="170" t="s">
        <v>548</v>
      </c>
      <c r="C344" s="170"/>
      <c r="D344" s="170"/>
      <c r="E344" s="170"/>
      <c r="F344" s="170"/>
      <c r="G344" s="170"/>
      <c r="H344" s="170"/>
      <c r="I344" s="170"/>
      <c r="J344" s="170"/>
      <c r="K344" s="170"/>
      <c r="L344" s="170"/>
      <c r="M344" s="170"/>
      <c r="N344" s="170"/>
      <c r="P344"/>
      <c r="Q344"/>
      <c r="R344" s="88"/>
      <c r="S344" s="88"/>
      <c r="T344" s="88"/>
      <c r="U344" s="83"/>
      <c r="V344" s="88"/>
      <c r="W344" s="88"/>
      <c r="X344" s="88"/>
      <c r="Y344" s="88"/>
      <c r="Z344" s="88"/>
      <c r="AA344" s="88"/>
      <c r="AB344" s="83"/>
      <c r="AC344" s="88"/>
      <c r="AD344" s="88"/>
      <c r="AE344" s="88"/>
      <c r="AF344" s="88"/>
      <c r="AG344" s="88"/>
      <c r="AH344" s="88"/>
      <c r="AI344" s="83"/>
      <c r="AJ344" s="79"/>
      <c r="AK344" s="79"/>
      <c r="AL344" s="79"/>
      <c r="AM344" s="79"/>
      <c r="AN344" s="79"/>
      <c r="AO344" s="79"/>
      <c r="AP344" s="59"/>
      <c r="AQ344" s="88"/>
      <c r="AR344" s="88"/>
      <c r="AS344" s="88"/>
      <c r="AT344" s="88"/>
      <c r="AU344" s="88"/>
      <c r="AV344" s="88"/>
      <c r="AW344" s="83"/>
      <c r="AX344" s="82"/>
      <c r="AY344" s="82"/>
      <c r="AZ344" s="82"/>
      <c r="BA344" s="82"/>
      <c r="BB344" s="82"/>
      <c r="BC344" s="82"/>
      <c r="BD344" s="83"/>
    </row>
    <row r="345" spans="1:56" ht="20" customHeight="1" x14ac:dyDescent="0.35">
      <c r="A345" t="s">
        <v>553</v>
      </c>
      <c r="B345" s="170" t="s">
        <v>554</v>
      </c>
      <c r="C345" s="170"/>
      <c r="D345" s="170"/>
      <c r="E345" s="170"/>
      <c r="F345" s="170"/>
      <c r="G345" s="170"/>
      <c r="H345" s="170"/>
      <c r="I345" s="170"/>
      <c r="J345" s="170"/>
      <c r="K345" s="170"/>
      <c r="L345" s="170"/>
      <c r="M345" s="170"/>
      <c r="N345" s="170"/>
      <c r="P345"/>
      <c r="Q345"/>
      <c r="R345" s="88"/>
      <c r="S345" s="88"/>
      <c r="T345" s="88"/>
      <c r="U345" s="83"/>
      <c r="V345" s="88"/>
      <c r="W345" s="88"/>
      <c r="X345" s="88"/>
      <c r="Y345" s="88"/>
      <c r="Z345" s="88"/>
      <c r="AA345" s="88"/>
      <c r="AB345" s="83"/>
      <c r="AC345" s="88"/>
      <c r="AD345" s="88"/>
      <c r="AE345" s="88"/>
      <c r="AF345" s="88"/>
      <c r="AG345" s="88"/>
      <c r="AH345" s="88"/>
      <c r="AI345" s="83"/>
      <c r="AJ345" s="79"/>
      <c r="AK345" s="79"/>
      <c r="AL345" s="79"/>
      <c r="AM345" s="79"/>
      <c r="AN345" s="79"/>
      <c r="AO345" s="79"/>
      <c r="AP345" s="59"/>
      <c r="AQ345" s="88"/>
      <c r="AR345" s="88"/>
      <c r="AS345" s="88"/>
      <c r="AT345" s="88"/>
      <c r="AU345" s="88"/>
      <c r="AV345" s="88"/>
      <c r="AW345" s="83"/>
      <c r="AX345" s="82"/>
      <c r="AY345" s="82"/>
      <c r="AZ345" s="82"/>
      <c r="BA345" s="82"/>
      <c r="BB345" s="82"/>
      <c r="BC345" s="82"/>
      <c r="BD345" s="83"/>
    </row>
    <row r="346" spans="1:56" ht="20" customHeight="1" x14ac:dyDescent="0.35">
      <c r="A346" t="s">
        <v>558</v>
      </c>
      <c r="B346" s="170" t="s">
        <v>764</v>
      </c>
      <c r="C346" s="170"/>
      <c r="D346" s="170"/>
      <c r="E346" s="170"/>
      <c r="F346" s="170"/>
      <c r="G346" s="170"/>
      <c r="H346" s="170"/>
      <c r="I346" s="170"/>
      <c r="J346" s="170"/>
      <c r="K346" s="170"/>
      <c r="L346" s="170"/>
      <c r="M346" s="170"/>
      <c r="N346" s="170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Q346"/>
      <c r="AR346"/>
      <c r="AS346"/>
      <c r="AT346"/>
      <c r="AU346"/>
      <c r="AV346"/>
      <c r="AW346"/>
    </row>
    <row r="347" spans="1:56" ht="20" customHeight="1" thickBot="1" x14ac:dyDescent="0.4">
      <c r="A347" t="s">
        <v>573</v>
      </c>
      <c r="B347" s="174" t="s">
        <v>583</v>
      </c>
      <c r="C347" s="174"/>
      <c r="D347" s="174"/>
      <c r="E347" s="174"/>
      <c r="F347" s="174"/>
      <c r="G347" s="174"/>
      <c r="H347" s="174"/>
      <c r="I347" s="174"/>
      <c r="J347" s="174"/>
      <c r="K347" s="174"/>
      <c r="L347" s="174"/>
      <c r="M347" s="174"/>
      <c r="N347" s="174"/>
      <c r="P347"/>
      <c r="R347" s="86"/>
      <c r="U347" s="87" t="e">
        <f>AVERAGE(R346:T346)</f>
        <v>#DIV/0!</v>
      </c>
      <c r="V347" s="5"/>
      <c r="W347" s="5"/>
      <c r="X347" s="5"/>
      <c r="Y347" s="5"/>
      <c r="Z347" s="5"/>
      <c r="AA347" s="5"/>
      <c r="AB347" s="87" t="e">
        <f>AVERAGE(V346:AA346)</f>
        <v>#DIV/0!</v>
      </c>
      <c r="AC347" s="5"/>
      <c r="AD347" s="5"/>
      <c r="AE347" s="5"/>
      <c r="AF347" s="5"/>
      <c r="AG347" s="5"/>
      <c r="AH347" s="5"/>
      <c r="AI347" s="87" t="e">
        <f>AVERAGE(AC346:AH346)</f>
        <v>#DIV/0!</v>
      </c>
      <c r="AJ347" s="5"/>
      <c r="AK347" s="5"/>
      <c r="AL347" s="5"/>
      <c r="AM347" s="5"/>
      <c r="AN347" s="5"/>
      <c r="AO347" s="5"/>
      <c r="AP347" s="87" t="e">
        <f>AVERAGE(AJ346:AO346)</f>
        <v>#DIV/0!</v>
      </c>
      <c r="AQ347" s="5"/>
      <c r="AR347" s="5"/>
      <c r="AS347" s="5"/>
      <c r="AT347" s="5"/>
      <c r="AU347" s="5"/>
      <c r="AV347" s="5"/>
      <c r="AW347" s="87" t="e">
        <f>AVERAGE(AQ346:AV346)</f>
        <v>#DIV/0!</v>
      </c>
      <c r="AX347" s="5"/>
      <c r="AY347" s="5"/>
      <c r="AZ347" s="5"/>
      <c r="BA347" s="5"/>
      <c r="BB347" s="5"/>
      <c r="BC347" s="5"/>
      <c r="BD347" s="87" t="e">
        <f>AVERAGE(AX346:BC346)</f>
        <v>#DIV/0!</v>
      </c>
    </row>
    <row r="348" spans="1:56" ht="20" customHeight="1" thickTop="1" x14ac:dyDescent="0.35">
      <c r="A348" t="s">
        <v>576</v>
      </c>
      <c r="B348" s="174"/>
      <c r="C348" s="174"/>
      <c r="D348" s="174"/>
      <c r="E348" s="174"/>
      <c r="F348" s="174"/>
      <c r="G348" s="174"/>
      <c r="H348" s="174"/>
      <c r="I348" s="174"/>
      <c r="J348" s="174"/>
      <c r="K348" s="174"/>
      <c r="L348" s="174"/>
      <c r="M348" s="174"/>
      <c r="N348" s="174"/>
      <c r="P348"/>
      <c r="R348" s="86"/>
      <c r="AJ348" s="5"/>
      <c r="AK348" s="5"/>
      <c r="AL348" s="5"/>
      <c r="AM348" s="5"/>
      <c r="AN348" s="5"/>
      <c r="AO348" s="5"/>
      <c r="AP348" s="5"/>
      <c r="AW348" s="86"/>
      <c r="AX348" s="11"/>
      <c r="AY348" s="11"/>
      <c r="AZ348" s="11"/>
      <c r="BA348" s="11"/>
      <c r="BB348" s="11"/>
      <c r="BC348" s="11"/>
      <c r="BD348" s="86"/>
    </row>
    <row r="349" spans="1:56" ht="20" customHeight="1" x14ac:dyDescent="0.35">
      <c r="A349" t="s">
        <v>580</v>
      </c>
      <c r="B349" s="174"/>
      <c r="C349" s="174"/>
      <c r="D349" s="174"/>
      <c r="E349" s="174"/>
      <c r="F349" s="174"/>
      <c r="G349" s="174"/>
      <c r="H349" s="174"/>
      <c r="I349" s="174"/>
      <c r="J349" s="174"/>
      <c r="K349" s="174"/>
      <c r="L349" s="174"/>
      <c r="M349" s="174"/>
      <c r="N349" s="174"/>
      <c r="P349"/>
      <c r="AX349" s="11"/>
      <c r="AY349" s="11"/>
      <c r="AZ349" s="11"/>
      <c r="BA349" s="11"/>
      <c r="BB349" s="11"/>
      <c r="BC349" s="11"/>
      <c r="BD349" s="11"/>
    </row>
    <row r="350" spans="1:56" ht="20" customHeight="1" x14ac:dyDescent="0.35">
      <c r="A350" t="s">
        <v>594</v>
      </c>
      <c r="B350" s="174" t="s">
        <v>610</v>
      </c>
      <c r="C350" s="174"/>
      <c r="D350" s="174"/>
      <c r="E350" s="174"/>
      <c r="F350" s="174"/>
      <c r="G350" s="174"/>
      <c r="H350" s="174"/>
      <c r="I350" s="174"/>
      <c r="J350" s="174"/>
      <c r="K350" s="174"/>
      <c r="L350" s="174"/>
      <c r="M350" s="174"/>
      <c r="N350" s="174"/>
      <c r="P350"/>
      <c r="AX350" s="11"/>
      <c r="AY350" s="11"/>
      <c r="AZ350" s="11"/>
      <c r="BA350" s="11"/>
      <c r="BB350" s="11"/>
      <c r="BC350" s="11"/>
      <c r="BD350" s="11"/>
    </row>
    <row r="351" spans="1:56" ht="20" customHeight="1" x14ac:dyDescent="0.35">
      <c r="A351" t="s">
        <v>682</v>
      </c>
      <c r="B351" s="174" t="s">
        <v>888</v>
      </c>
      <c r="C351" s="174"/>
      <c r="D351" s="174"/>
      <c r="E351" s="174"/>
      <c r="F351" s="174"/>
      <c r="G351" s="174"/>
      <c r="H351" s="174"/>
      <c r="I351" s="174"/>
      <c r="J351" s="174"/>
      <c r="K351" s="174"/>
      <c r="L351" s="174"/>
      <c r="M351" s="174"/>
      <c r="N351" s="174"/>
      <c r="P351"/>
      <c r="AX351" s="11"/>
      <c r="AY351" s="11"/>
      <c r="AZ351" s="11"/>
      <c r="BA351" s="11"/>
      <c r="BB351" s="11"/>
      <c r="BC351" s="11"/>
      <c r="BD351" s="11"/>
    </row>
    <row r="352" spans="1:56" ht="20" customHeight="1" x14ac:dyDescent="0.35">
      <c r="A352" t="s">
        <v>683</v>
      </c>
      <c r="B352" s="170" t="s">
        <v>684</v>
      </c>
      <c r="C352" s="170"/>
      <c r="D352" s="170"/>
      <c r="E352" s="170"/>
      <c r="F352" s="170"/>
      <c r="G352" s="170"/>
      <c r="H352" s="170"/>
      <c r="I352" s="170"/>
      <c r="J352" s="170"/>
      <c r="K352" s="170"/>
      <c r="L352" s="170"/>
      <c r="M352" s="170"/>
      <c r="N352" s="170"/>
      <c r="O352" s="1"/>
      <c r="P352" s="12" t="s">
        <v>19</v>
      </c>
      <c r="AX352" s="11"/>
      <c r="AY352" s="11"/>
      <c r="AZ352" s="11"/>
      <c r="BA352" s="11"/>
      <c r="BB352" s="11"/>
      <c r="BC352" s="11"/>
      <c r="BD352" s="11"/>
    </row>
    <row r="353" spans="1:56" ht="20" customHeight="1" x14ac:dyDescent="0.35">
      <c r="A353" t="s">
        <v>685</v>
      </c>
      <c r="B353" s="170" t="s">
        <v>686</v>
      </c>
      <c r="C353" s="170"/>
      <c r="D353" s="170"/>
      <c r="E353" s="170"/>
      <c r="F353" s="170"/>
      <c r="G353" s="170"/>
      <c r="H353" s="170"/>
      <c r="I353" s="170"/>
      <c r="J353" s="170"/>
      <c r="K353" s="170"/>
      <c r="L353" s="170"/>
      <c r="M353" s="170"/>
      <c r="N353" s="170"/>
      <c r="O353" s="1"/>
      <c r="P353" s="12"/>
      <c r="AX353" s="11"/>
      <c r="AY353" s="11"/>
      <c r="AZ353" s="11"/>
      <c r="BA353" s="11"/>
      <c r="BB353" s="11"/>
      <c r="BC353" s="11"/>
      <c r="BD353" s="11"/>
    </row>
    <row r="354" spans="1:56" ht="20" customHeight="1" x14ac:dyDescent="0.35">
      <c r="A354" t="s">
        <v>704</v>
      </c>
      <c r="B354" s="170" t="s">
        <v>705</v>
      </c>
      <c r="C354" s="170"/>
      <c r="D354" s="170"/>
      <c r="E354" s="170"/>
      <c r="F354" s="170"/>
      <c r="G354" s="170"/>
      <c r="H354" s="170"/>
      <c r="I354" s="170"/>
      <c r="J354" s="170"/>
      <c r="K354" s="170"/>
      <c r="L354" s="170"/>
      <c r="M354" s="170"/>
      <c r="N354" s="170"/>
      <c r="O354" s="1"/>
      <c r="P354" s="12" t="s">
        <v>19</v>
      </c>
      <c r="AX354" s="11"/>
      <c r="AY354" s="11"/>
      <c r="AZ354" s="11"/>
      <c r="BA354" s="11"/>
      <c r="BB354" s="11"/>
      <c r="BC354" s="11"/>
      <c r="BD354" s="11"/>
    </row>
    <row r="355" spans="1:56" ht="20" customHeight="1" x14ac:dyDescent="0.35">
      <c r="A355" t="s">
        <v>706</v>
      </c>
      <c r="B355" s="170" t="s">
        <v>889</v>
      </c>
      <c r="C355" s="170"/>
      <c r="D355" s="170"/>
      <c r="E355" s="170"/>
      <c r="F355" s="170"/>
      <c r="G355" s="170"/>
      <c r="H355" s="170"/>
      <c r="I355" s="170"/>
      <c r="J355" s="170"/>
      <c r="K355" s="170"/>
      <c r="L355" s="170"/>
      <c r="M355" s="170"/>
      <c r="N355" s="170"/>
      <c r="O355" s="1"/>
      <c r="P355" s="12"/>
      <c r="AX355" s="11"/>
      <c r="AY355" s="11"/>
      <c r="AZ355" s="11"/>
      <c r="BA355" s="11"/>
      <c r="BB355" s="11"/>
      <c r="BC355" s="11"/>
      <c r="BD355" s="11"/>
    </row>
    <row r="356" spans="1:56" ht="20" customHeight="1" x14ac:dyDescent="0.35">
      <c r="A356" t="s">
        <v>707</v>
      </c>
      <c r="B356" s="170" t="s">
        <v>708</v>
      </c>
      <c r="C356" s="170"/>
      <c r="D356" s="170"/>
      <c r="E356" s="170"/>
      <c r="F356" s="170"/>
      <c r="G356" s="170"/>
      <c r="H356" s="170"/>
      <c r="I356" s="170"/>
      <c r="J356" s="170"/>
      <c r="K356" s="170"/>
      <c r="L356" s="170"/>
      <c r="M356" s="170"/>
      <c r="N356" s="170"/>
      <c r="O356" s="1"/>
      <c r="P356" s="12"/>
      <c r="AX356" s="11"/>
      <c r="AY356" s="11"/>
      <c r="AZ356" s="11"/>
      <c r="BA356" s="11"/>
      <c r="BB356" s="11"/>
      <c r="BC356" s="11"/>
      <c r="BD356" s="11"/>
    </row>
    <row r="357" spans="1:56" ht="20" customHeight="1" x14ac:dyDescent="0.35">
      <c r="A357" t="s">
        <v>709</v>
      </c>
      <c r="B357" s="170" t="s">
        <v>765</v>
      </c>
      <c r="C357" s="170"/>
      <c r="D357" s="170"/>
      <c r="E357" s="170"/>
      <c r="F357" s="170"/>
      <c r="G357" s="170"/>
      <c r="H357" s="170"/>
      <c r="I357" s="170"/>
      <c r="J357" s="170"/>
      <c r="K357" s="170"/>
      <c r="L357" s="170"/>
      <c r="M357" s="170"/>
      <c r="N357" s="170"/>
      <c r="O357" s="1"/>
      <c r="P357" s="12" t="s">
        <v>19</v>
      </c>
      <c r="AX357" s="11"/>
      <c r="AY357" s="11"/>
      <c r="AZ357" s="11"/>
      <c r="BA357" s="11"/>
      <c r="BB357" s="11"/>
      <c r="BC357" s="11"/>
      <c r="BD357" s="11"/>
    </row>
    <row r="358" spans="1:56" ht="20" customHeight="1" x14ac:dyDescent="0.35">
      <c r="A358" t="s">
        <v>721</v>
      </c>
      <c r="B358" s="170" t="s">
        <v>766</v>
      </c>
      <c r="C358" s="170"/>
      <c r="D358" s="170"/>
      <c r="E358" s="170"/>
      <c r="F358" s="170"/>
      <c r="G358" s="170"/>
      <c r="H358" s="170"/>
      <c r="I358" s="170"/>
      <c r="J358" s="170"/>
      <c r="K358" s="170"/>
      <c r="L358" s="170"/>
      <c r="M358" s="170"/>
      <c r="N358" s="170"/>
      <c r="AX358" s="11"/>
      <c r="AY358" s="11"/>
      <c r="AZ358" s="11"/>
      <c r="BA358" s="11"/>
      <c r="BB358" s="11"/>
      <c r="BC358" s="11"/>
      <c r="BD358" s="11"/>
    </row>
    <row r="359" spans="1:56" ht="20" customHeight="1" x14ac:dyDescent="0.35">
      <c r="A359" t="s">
        <v>729</v>
      </c>
      <c r="B359" s="170" t="s">
        <v>730</v>
      </c>
      <c r="C359" s="170"/>
      <c r="D359" s="170"/>
      <c r="E359" s="170"/>
      <c r="F359" s="170"/>
      <c r="G359" s="170"/>
      <c r="H359" s="170"/>
      <c r="I359" s="170"/>
      <c r="J359" s="170"/>
      <c r="K359" s="170"/>
      <c r="L359" s="170"/>
      <c r="M359" s="170"/>
      <c r="N359" s="170"/>
      <c r="AX359" s="11"/>
      <c r="AY359" s="11"/>
      <c r="AZ359" s="11"/>
      <c r="BA359" s="11"/>
      <c r="BB359" s="11"/>
      <c r="BC359" s="11"/>
      <c r="BD359" s="11"/>
    </row>
    <row r="360" spans="1:56" ht="20" customHeight="1" x14ac:dyDescent="0.35">
      <c r="A360" t="s">
        <v>738</v>
      </c>
      <c r="B360" s="170" t="s">
        <v>767</v>
      </c>
      <c r="C360" s="170"/>
      <c r="D360" s="170"/>
      <c r="E360" s="170"/>
      <c r="F360" s="170"/>
      <c r="G360" s="170"/>
      <c r="H360" s="170"/>
      <c r="I360" s="170"/>
      <c r="J360" s="170"/>
      <c r="K360" s="170"/>
      <c r="L360" s="170"/>
      <c r="M360" s="170"/>
      <c r="N360" s="170"/>
      <c r="AX360" s="11"/>
      <c r="AY360" s="11"/>
      <c r="AZ360" s="11"/>
      <c r="BA360" s="11"/>
      <c r="BB360" s="11"/>
      <c r="BC360" s="11"/>
      <c r="BD360" s="11"/>
    </row>
    <row r="361" spans="1:56" x14ac:dyDescent="0.35">
      <c r="B361" s="171"/>
      <c r="C361" s="172"/>
      <c r="D361" s="172"/>
      <c r="E361" s="172"/>
      <c r="F361" s="172"/>
      <c r="G361" s="172"/>
      <c r="H361" s="172"/>
      <c r="I361" s="172"/>
      <c r="J361" s="172"/>
      <c r="K361" s="172"/>
      <c r="L361" s="172"/>
      <c r="M361" s="172"/>
      <c r="N361" s="173"/>
      <c r="AX361" s="11"/>
      <c r="AY361" s="11"/>
      <c r="AZ361" s="11"/>
      <c r="BA361" s="11"/>
      <c r="BB361" s="11"/>
      <c r="BC361" s="11"/>
      <c r="BD361" s="11"/>
    </row>
    <row r="362" spans="1:56" x14ac:dyDescent="0.35">
      <c r="AX362" s="11"/>
      <c r="AY362" s="11"/>
      <c r="AZ362" s="11"/>
      <c r="BA362" s="11"/>
      <c r="BB362" s="11"/>
      <c r="BC362" s="11"/>
      <c r="BD362" s="11"/>
    </row>
    <row r="363" spans="1:56" x14ac:dyDescent="0.35">
      <c r="AX363" s="11"/>
      <c r="AY363" s="11"/>
      <c r="AZ363" s="11"/>
      <c r="BA363" s="11"/>
      <c r="BB363" s="11"/>
      <c r="BC363" s="11"/>
      <c r="BD363" s="11"/>
    </row>
    <row r="364" spans="1:56" x14ac:dyDescent="0.35">
      <c r="AX364" s="11"/>
      <c r="AY364" s="11"/>
      <c r="AZ364" s="11"/>
      <c r="BA364" s="11"/>
      <c r="BB364" s="11"/>
      <c r="BC364" s="11"/>
      <c r="BD364" s="11"/>
    </row>
    <row r="365" spans="1:56" x14ac:dyDescent="0.35">
      <c r="AX365" s="11"/>
      <c r="AY365" s="11"/>
      <c r="AZ365" s="11"/>
      <c r="BA365" s="11"/>
      <c r="BB365" s="11"/>
      <c r="BC365" s="11"/>
      <c r="BD365" s="11"/>
    </row>
    <row r="366" spans="1:56" x14ac:dyDescent="0.35">
      <c r="AX366" s="11"/>
      <c r="AY366" s="11"/>
      <c r="AZ366" s="11"/>
      <c r="BA366" s="11"/>
      <c r="BB366" s="11"/>
      <c r="BC366" s="11"/>
      <c r="BD366" s="11"/>
    </row>
    <row r="367" spans="1:56" x14ac:dyDescent="0.35">
      <c r="AX367" s="11"/>
      <c r="AY367" s="11"/>
      <c r="AZ367" s="11"/>
      <c r="BA367" s="11"/>
      <c r="BB367" s="11"/>
      <c r="BC367" s="11"/>
      <c r="BD367" s="11"/>
    </row>
    <row r="368" spans="1:56" x14ac:dyDescent="0.35">
      <c r="AX368" s="11"/>
      <c r="AY368" s="11"/>
      <c r="AZ368" s="11"/>
      <c r="BA368" s="11"/>
      <c r="BB368" s="11"/>
      <c r="BC368" s="11"/>
      <c r="BD368" s="11"/>
    </row>
    <row r="369" spans="50:56" x14ac:dyDescent="0.35">
      <c r="AX369" s="11"/>
      <c r="AY369" s="11"/>
      <c r="AZ369" s="11"/>
      <c r="BA369" s="11"/>
      <c r="BB369" s="11"/>
      <c r="BC369" s="11"/>
      <c r="BD369" s="11"/>
    </row>
  </sheetData>
  <autoFilter ref="A2:BI2" xr:uid="{00000000-0001-0000-02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356">
    <mergeCell ref="B213:N213"/>
    <mergeCell ref="B214:N214"/>
    <mergeCell ref="B215:N215"/>
    <mergeCell ref="B356:N356"/>
    <mergeCell ref="B299:N299"/>
    <mergeCell ref="B355:N355"/>
    <mergeCell ref="B353:N353"/>
    <mergeCell ref="B354:N354"/>
    <mergeCell ref="B348:N348"/>
    <mergeCell ref="B349:N349"/>
    <mergeCell ref="B313:N313"/>
    <mergeCell ref="B288:N288"/>
    <mergeCell ref="B352:N352"/>
    <mergeCell ref="B325:N325"/>
    <mergeCell ref="B336:N336"/>
    <mergeCell ref="B328:N328"/>
    <mergeCell ref="B329:N329"/>
    <mergeCell ref="B330:N330"/>
    <mergeCell ref="B351:N351"/>
    <mergeCell ref="B343:N343"/>
    <mergeCell ref="B311:N311"/>
    <mergeCell ref="B310:N310"/>
    <mergeCell ref="B350:N350"/>
    <mergeCell ref="B323:N323"/>
    <mergeCell ref="B291:N291"/>
    <mergeCell ref="B285:N285"/>
    <mergeCell ref="B308:N308"/>
    <mergeCell ref="B271:N271"/>
    <mergeCell ref="B272:N272"/>
    <mergeCell ref="B273:N273"/>
    <mergeCell ref="B283:N283"/>
    <mergeCell ref="B289:N289"/>
    <mergeCell ref="B290:N290"/>
    <mergeCell ref="B278:N278"/>
    <mergeCell ref="B306:N306"/>
    <mergeCell ref="B307:N307"/>
    <mergeCell ref="B304:N304"/>
    <mergeCell ref="B305:N305"/>
    <mergeCell ref="B302:N302"/>
    <mergeCell ref="B303:N303"/>
    <mergeCell ref="B281:N281"/>
    <mergeCell ref="B237:N237"/>
    <mergeCell ref="B238:N238"/>
    <mergeCell ref="B249:N249"/>
    <mergeCell ref="B250:N250"/>
    <mergeCell ref="B257:N257"/>
    <mergeCell ref="B179:N179"/>
    <mergeCell ref="B180:N180"/>
    <mergeCell ref="B232:N232"/>
    <mergeCell ref="B279:N279"/>
    <mergeCell ref="B241:N241"/>
    <mergeCell ref="B242:N242"/>
    <mergeCell ref="B254:N254"/>
    <mergeCell ref="B253:N253"/>
    <mergeCell ref="B243:N243"/>
    <mergeCell ref="B252:N252"/>
    <mergeCell ref="B244:N244"/>
    <mergeCell ref="B245:N245"/>
    <mergeCell ref="B265:N265"/>
    <mergeCell ref="B258:N258"/>
    <mergeCell ref="B248:N248"/>
    <mergeCell ref="B267:N267"/>
    <mergeCell ref="B268:N268"/>
    <mergeCell ref="B264:N264"/>
    <mergeCell ref="B277:N277"/>
    <mergeCell ref="B168:N168"/>
    <mergeCell ref="B169:N169"/>
    <mergeCell ref="B170:N170"/>
    <mergeCell ref="B171:N171"/>
    <mergeCell ref="B175:N175"/>
    <mergeCell ref="B176:N176"/>
    <mergeCell ref="B177:N177"/>
    <mergeCell ref="B178:N178"/>
    <mergeCell ref="B231:N231"/>
    <mergeCell ref="B230:N230"/>
    <mergeCell ref="B202:N202"/>
    <mergeCell ref="B222:N222"/>
    <mergeCell ref="B203:N203"/>
    <mergeCell ref="B200:N200"/>
    <mergeCell ref="B223:N223"/>
    <mergeCell ref="B204:N204"/>
    <mergeCell ref="B205:N205"/>
    <mergeCell ref="B206:N206"/>
    <mergeCell ref="B207:N207"/>
    <mergeCell ref="B208:N208"/>
    <mergeCell ref="B209:N209"/>
    <mergeCell ref="B210:N210"/>
    <mergeCell ref="B211:N211"/>
    <mergeCell ref="B212:N212"/>
    <mergeCell ref="B262:N262"/>
    <mergeCell ref="B276:N276"/>
    <mergeCell ref="B251:N251"/>
    <mergeCell ref="B255:N255"/>
    <mergeCell ref="B269:N269"/>
    <mergeCell ref="B270:N270"/>
    <mergeCell ref="B284:N284"/>
    <mergeCell ref="B282:N282"/>
    <mergeCell ref="B280:N280"/>
    <mergeCell ref="B256:N256"/>
    <mergeCell ref="B263:N263"/>
    <mergeCell ref="B346:N346"/>
    <mergeCell ref="B338:N338"/>
    <mergeCell ref="B339:N339"/>
    <mergeCell ref="B340:N340"/>
    <mergeCell ref="B341:N341"/>
    <mergeCell ref="B337:N337"/>
    <mergeCell ref="B319:N319"/>
    <mergeCell ref="B292:N292"/>
    <mergeCell ref="B293:N293"/>
    <mergeCell ref="B332:N332"/>
    <mergeCell ref="B345:N345"/>
    <mergeCell ref="B335:N335"/>
    <mergeCell ref="B342:N342"/>
    <mergeCell ref="B309:N309"/>
    <mergeCell ref="B331:N331"/>
    <mergeCell ref="B320:N320"/>
    <mergeCell ref="B321:N321"/>
    <mergeCell ref="B334:N334"/>
    <mergeCell ref="B333:N333"/>
    <mergeCell ref="B312:N312"/>
    <mergeCell ref="B324:N324"/>
    <mergeCell ref="B327:N327"/>
    <mergeCell ref="B344:N344"/>
    <mergeCell ref="B301:N301"/>
    <mergeCell ref="B236:N236"/>
    <mergeCell ref="B266:N266"/>
    <mergeCell ref="B164:N164"/>
    <mergeCell ref="B166:N166"/>
    <mergeCell ref="B233:N233"/>
    <mergeCell ref="B239:N239"/>
    <mergeCell ref="B240:N240"/>
    <mergeCell ref="B181:N181"/>
    <mergeCell ref="B182:N182"/>
    <mergeCell ref="B172:N172"/>
    <mergeCell ref="B173:N173"/>
    <mergeCell ref="B174:N174"/>
    <mergeCell ref="B165:N165"/>
    <mergeCell ref="B229:N229"/>
    <mergeCell ref="B224:N224"/>
    <mergeCell ref="B225:N225"/>
    <mergeCell ref="B226:N226"/>
    <mergeCell ref="B227:N227"/>
    <mergeCell ref="B228:N228"/>
    <mergeCell ref="B220:N220"/>
    <mergeCell ref="B221:N221"/>
    <mergeCell ref="B185:N185"/>
    <mergeCell ref="B198:N198"/>
    <mergeCell ref="B199:N199"/>
    <mergeCell ref="B167:N167"/>
    <mergeCell ref="B79:N79"/>
    <mergeCell ref="B92:N92"/>
    <mergeCell ref="B81:N81"/>
    <mergeCell ref="B74:N74"/>
    <mergeCell ref="B75:N75"/>
    <mergeCell ref="B259:N259"/>
    <mergeCell ref="B260:N260"/>
    <mergeCell ref="B261:N261"/>
    <mergeCell ref="B126:N126"/>
    <mergeCell ref="B127:N127"/>
    <mergeCell ref="B163:N163"/>
    <mergeCell ref="B186:N186"/>
    <mergeCell ref="B187:N187"/>
    <mergeCell ref="B188:N188"/>
    <mergeCell ref="B189:N189"/>
    <mergeCell ref="B190:N190"/>
    <mergeCell ref="B191:N191"/>
    <mergeCell ref="B192:N192"/>
    <mergeCell ref="B193:N193"/>
    <mergeCell ref="B194:N194"/>
    <mergeCell ref="B195:N195"/>
    <mergeCell ref="B196:N196"/>
    <mergeCell ref="B197:N197"/>
    <mergeCell ref="B159:N159"/>
    <mergeCell ref="B160:N160"/>
    <mergeCell ref="B84:N84"/>
    <mergeCell ref="B85:N85"/>
    <mergeCell ref="B86:N86"/>
    <mergeCell ref="B87:N87"/>
    <mergeCell ref="B88:N88"/>
    <mergeCell ref="B89:N89"/>
    <mergeCell ref="B90:N90"/>
    <mergeCell ref="B108:N108"/>
    <mergeCell ref="B106:N106"/>
    <mergeCell ref="B107:N107"/>
    <mergeCell ref="B101:N101"/>
    <mergeCell ref="B102:N102"/>
    <mergeCell ref="B103:N103"/>
    <mergeCell ref="B104:N104"/>
    <mergeCell ref="B105:N105"/>
    <mergeCell ref="B99:N99"/>
    <mergeCell ref="B93:N93"/>
    <mergeCell ref="B94:N94"/>
    <mergeCell ref="B95:N95"/>
    <mergeCell ref="B96:N96"/>
    <mergeCell ref="B97:N97"/>
    <mergeCell ref="B98:N98"/>
    <mergeCell ref="B2:N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B31:N31"/>
    <mergeCell ref="B20:N20"/>
    <mergeCell ref="B21:N21"/>
    <mergeCell ref="B22:N22"/>
    <mergeCell ref="B23:N23"/>
    <mergeCell ref="B24:N24"/>
    <mergeCell ref="B25:N25"/>
    <mergeCell ref="B26:N26"/>
    <mergeCell ref="B27:N27"/>
    <mergeCell ref="B28:N28"/>
    <mergeCell ref="B29:N29"/>
    <mergeCell ref="B30:N30"/>
    <mergeCell ref="B115:N115"/>
    <mergeCell ref="B39:N39"/>
    <mergeCell ref="B40:N40"/>
    <mergeCell ref="B41:N41"/>
    <mergeCell ref="B100:N100"/>
    <mergeCell ref="B109:N109"/>
    <mergeCell ref="B142:N142"/>
    <mergeCell ref="B113:N113"/>
    <mergeCell ref="B114:N114"/>
    <mergeCell ref="B110:N110"/>
    <mergeCell ref="B112:N112"/>
    <mergeCell ref="B42:N42"/>
    <mergeCell ref="B43:N43"/>
    <mergeCell ref="B68:N68"/>
    <mergeCell ref="B57:N57"/>
    <mergeCell ref="B58:N58"/>
    <mergeCell ref="B59:N59"/>
    <mergeCell ref="B60:N60"/>
    <mergeCell ref="B116:N116"/>
    <mergeCell ref="B65:N65"/>
    <mergeCell ref="B66:N66"/>
    <mergeCell ref="B67:N67"/>
    <mergeCell ref="B63:N63"/>
    <mergeCell ref="B64:N64"/>
    <mergeCell ref="B77:N77"/>
    <mergeCell ref="B78:N78"/>
    <mergeCell ref="B111:N111"/>
    <mergeCell ref="B91:N91"/>
    <mergeCell ref="B80:N80"/>
    <mergeCell ref="B56:N56"/>
    <mergeCell ref="B44:N44"/>
    <mergeCell ref="B45:N45"/>
    <mergeCell ref="B46:N46"/>
    <mergeCell ref="B47:N47"/>
    <mergeCell ref="B48:N48"/>
    <mergeCell ref="B49:N49"/>
    <mergeCell ref="B82:N82"/>
    <mergeCell ref="B83:N83"/>
    <mergeCell ref="B50:N50"/>
    <mergeCell ref="B51:N51"/>
    <mergeCell ref="B53:N53"/>
    <mergeCell ref="B54:N54"/>
    <mergeCell ref="B55:N55"/>
    <mergeCell ref="B62:N62"/>
    <mergeCell ref="B71:N71"/>
    <mergeCell ref="B72:N72"/>
    <mergeCell ref="B73:N73"/>
    <mergeCell ref="B69:N69"/>
    <mergeCell ref="B32:N32"/>
    <mergeCell ref="B33:N33"/>
    <mergeCell ref="B34:N34"/>
    <mergeCell ref="B35:N35"/>
    <mergeCell ref="B36:N36"/>
    <mergeCell ref="B37:N37"/>
    <mergeCell ref="B38:N38"/>
    <mergeCell ref="B61:N61"/>
    <mergeCell ref="B76:N76"/>
    <mergeCell ref="B70:N70"/>
    <mergeCell ref="B134:N134"/>
    <mergeCell ref="B146:N146"/>
    <mergeCell ref="B147:N147"/>
    <mergeCell ref="B148:N148"/>
    <mergeCell ref="B149:N149"/>
    <mergeCell ref="B150:N150"/>
    <mergeCell ref="B158:N158"/>
    <mergeCell ref="B141:N141"/>
    <mergeCell ref="B143:N143"/>
    <mergeCell ref="B144:N144"/>
    <mergeCell ref="B145:N145"/>
    <mergeCell ref="B131:N131"/>
    <mergeCell ref="B132:N132"/>
    <mergeCell ref="B133:N133"/>
    <mergeCell ref="B117:N117"/>
    <mergeCell ref="B118:N118"/>
    <mergeCell ref="B119:N119"/>
    <mergeCell ref="B120:N120"/>
    <mergeCell ref="B121:N121"/>
    <mergeCell ref="B122:N122"/>
    <mergeCell ref="B123:N123"/>
    <mergeCell ref="B124:N124"/>
    <mergeCell ref="B125:N125"/>
    <mergeCell ref="B129:N129"/>
    <mergeCell ref="B162:N162"/>
    <mergeCell ref="B246:N246"/>
    <mergeCell ref="B247:N247"/>
    <mergeCell ref="B128:N128"/>
    <mergeCell ref="B151:N151"/>
    <mergeCell ref="B152:N152"/>
    <mergeCell ref="B153:N153"/>
    <mergeCell ref="B154:N154"/>
    <mergeCell ref="B155:N155"/>
    <mergeCell ref="B156:N156"/>
    <mergeCell ref="B157:N157"/>
    <mergeCell ref="B183:N183"/>
    <mergeCell ref="B184:N184"/>
    <mergeCell ref="B234:N234"/>
    <mergeCell ref="B235:N235"/>
    <mergeCell ref="B130:N130"/>
    <mergeCell ref="B136:N136"/>
    <mergeCell ref="B137:N137"/>
    <mergeCell ref="B138:N138"/>
    <mergeCell ref="B140:N140"/>
    <mergeCell ref="B201:N201"/>
    <mergeCell ref="B161:N161"/>
    <mergeCell ref="B218:N218"/>
    <mergeCell ref="B216:N216"/>
    <mergeCell ref="B217:N217"/>
    <mergeCell ref="B360:N360"/>
    <mergeCell ref="B359:N359"/>
    <mergeCell ref="B361:N361"/>
    <mergeCell ref="B358:N358"/>
    <mergeCell ref="B357:N357"/>
    <mergeCell ref="B286:N286"/>
    <mergeCell ref="B287:N287"/>
    <mergeCell ref="B274:N274"/>
    <mergeCell ref="B275:N275"/>
    <mergeCell ref="B326:N326"/>
    <mergeCell ref="B294:N294"/>
    <mergeCell ref="B295:N295"/>
    <mergeCell ref="B296:N296"/>
    <mergeCell ref="B297:N297"/>
    <mergeCell ref="B298:N298"/>
    <mergeCell ref="B322:N322"/>
    <mergeCell ref="B314:N314"/>
    <mergeCell ref="B315:N315"/>
    <mergeCell ref="B316:N316"/>
    <mergeCell ref="B317:N317"/>
    <mergeCell ref="B318:N318"/>
    <mergeCell ref="B300:N300"/>
    <mergeCell ref="B347:N347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4">
    <tabColor rgb="FFFFFF00"/>
  </sheetPr>
  <dimension ref="A1:K40"/>
  <sheetViews>
    <sheetView topLeftCell="A23" workbookViewId="0">
      <selection activeCell="C35" sqref="C35"/>
    </sheetView>
  </sheetViews>
  <sheetFormatPr defaultRowHeight="14.5" x14ac:dyDescent="0.35"/>
  <cols>
    <col min="1" max="1" width="13.26953125" style="18" customWidth="1"/>
    <col min="2" max="5" width="16.54296875" customWidth="1"/>
    <col min="6" max="7" width="10.1796875" bestFit="1" customWidth="1"/>
  </cols>
  <sheetData>
    <row r="1" spans="1:11" ht="23.5" x14ac:dyDescent="0.55000000000000004">
      <c r="A1" s="17" t="s">
        <v>271</v>
      </c>
    </row>
    <row r="2" spans="1:11" ht="15" thickBot="1" x14ac:dyDescent="0.4"/>
    <row r="3" spans="1:11" ht="14.5" customHeight="1" x14ac:dyDescent="0.35">
      <c r="A3" s="18" t="s">
        <v>2</v>
      </c>
      <c r="B3" s="223" t="s">
        <v>282</v>
      </c>
      <c r="C3" s="224"/>
      <c r="D3" s="15"/>
      <c r="E3" s="14"/>
      <c r="G3" s="196" t="str">
        <f>VLOOKUP(A4,'Customer List'!$A$3:$N$532,2,0)</f>
        <v>甜甜                                                                         Tiong Bahru Market. 30 Seng Poh Road #02-15. Singapore 168898</v>
      </c>
      <c r="H3" s="196"/>
      <c r="I3" s="196"/>
      <c r="J3" s="196"/>
      <c r="K3" s="196"/>
    </row>
    <row r="4" spans="1:11" x14ac:dyDescent="0.35">
      <c r="A4" s="18" t="s">
        <v>26</v>
      </c>
      <c r="B4" s="225" t="s">
        <v>279</v>
      </c>
      <c r="C4" s="226"/>
      <c r="D4" s="15"/>
      <c r="E4" s="14"/>
      <c r="G4" s="196"/>
      <c r="H4" s="196"/>
      <c r="I4" s="196"/>
      <c r="J4" s="196"/>
      <c r="K4" s="196"/>
    </row>
    <row r="5" spans="1:11" x14ac:dyDescent="0.35">
      <c r="A5" s="18" t="s">
        <v>50</v>
      </c>
      <c r="B5" s="225" t="s">
        <v>280</v>
      </c>
      <c r="C5" s="226"/>
      <c r="D5" s="15"/>
      <c r="E5" s="14"/>
      <c r="G5" s="196"/>
      <c r="H5" s="196"/>
      <c r="I5" s="196"/>
      <c r="J5" s="196"/>
      <c r="K5" s="196"/>
    </row>
    <row r="6" spans="1:11" ht="15" thickBot="1" x14ac:dyDescent="0.4">
      <c r="B6" s="227" t="s">
        <v>281</v>
      </c>
      <c r="C6" s="228"/>
      <c r="D6" s="15"/>
      <c r="E6" s="137">
        <v>45077</v>
      </c>
      <c r="G6" s="196"/>
      <c r="H6" s="196"/>
      <c r="I6" s="196"/>
      <c r="J6" s="196"/>
      <c r="K6" s="196"/>
    </row>
    <row r="8" spans="1:11" ht="20.149999999999999" customHeight="1" x14ac:dyDescent="0.35">
      <c r="A8" s="19" t="s">
        <v>272</v>
      </c>
      <c r="B8" s="16" t="s">
        <v>273</v>
      </c>
      <c r="C8" s="16" t="s">
        <v>274</v>
      </c>
      <c r="D8" s="16" t="s">
        <v>275</v>
      </c>
      <c r="E8" s="16" t="s">
        <v>276</v>
      </c>
    </row>
    <row r="9" spans="1:11" ht="18" hidden="1" customHeight="1" x14ac:dyDescent="0.35">
      <c r="A9" s="37">
        <v>44106</v>
      </c>
      <c r="B9" s="21">
        <v>202010046</v>
      </c>
      <c r="C9" s="38">
        <v>806.57</v>
      </c>
      <c r="D9" s="38"/>
      <c r="E9" s="2">
        <f>C9-D9</f>
        <v>806.57</v>
      </c>
    </row>
    <row r="10" spans="1:11" ht="18" hidden="1" customHeight="1" x14ac:dyDescent="0.35">
      <c r="A10" s="37">
        <v>44111</v>
      </c>
      <c r="B10" s="21">
        <v>202010141</v>
      </c>
      <c r="C10" s="38">
        <v>282.48</v>
      </c>
      <c r="D10" s="38"/>
      <c r="E10" s="2">
        <f>E9+C10-D10</f>
        <v>1089.0500000000002</v>
      </c>
    </row>
    <row r="11" spans="1:11" ht="18" hidden="1" customHeight="1" x14ac:dyDescent="0.35">
      <c r="A11" s="37">
        <v>44114</v>
      </c>
      <c r="B11" s="21">
        <v>202010198</v>
      </c>
      <c r="C11" s="38">
        <v>753.82</v>
      </c>
      <c r="D11" s="38"/>
      <c r="E11" s="2">
        <f t="shared" ref="E11:E17" si="0">E10+C11-D11</f>
        <v>1842.8700000000003</v>
      </c>
    </row>
    <row r="12" spans="1:11" ht="18" hidden="1" customHeight="1" x14ac:dyDescent="0.35">
      <c r="A12" s="37">
        <v>44120</v>
      </c>
      <c r="B12" s="21">
        <v>202010311</v>
      </c>
      <c r="C12" s="38">
        <v>110.75</v>
      </c>
      <c r="D12" s="38"/>
      <c r="E12" s="2">
        <f t="shared" si="0"/>
        <v>1953.6200000000003</v>
      </c>
    </row>
    <row r="13" spans="1:11" ht="18" hidden="1" customHeight="1" x14ac:dyDescent="0.35">
      <c r="A13" s="37">
        <v>44121</v>
      </c>
      <c r="B13" s="21">
        <v>202010334</v>
      </c>
      <c r="C13" s="38">
        <v>419.23</v>
      </c>
      <c r="D13" s="38"/>
      <c r="E13" s="2">
        <f t="shared" si="0"/>
        <v>2372.8500000000004</v>
      </c>
    </row>
    <row r="14" spans="1:11" ht="18" hidden="1" customHeight="1" x14ac:dyDescent="0.35">
      <c r="A14" s="37">
        <v>44126</v>
      </c>
      <c r="B14" s="21">
        <v>202010412</v>
      </c>
      <c r="C14" s="38">
        <v>521.09</v>
      </c>
      <c r="D14" s="38"/>
      <c r="E14" s="2">
        <f t="shared" si="0"/>
        <v>2893.9400000000005</v>
      </c>
    </row>
    <row r="15" spans="1:11" ht="18" hidden="1" customHeight="1" x14ac:dyDescent="0.35">
      <c r="A15" s="37">
        <v>44128</v>
      </c>
      <c r="B15" s="21">
        <v>202010449</v>
      </c>
      <c r="C15" s="38">
        <v>503.97</v>
      </c>
      <c r="D15" s="38"/>
      <c r="E15" s="2">
        <f t="shared" si="0"/>
        <v>3397.9100000000008</v>
      </c>
    </row>
    <row r="16" spans="1:11" ht="18" hidden="1" customHeight="1" x14ac:dyDescent="0.35">
      <c r="A16" s="37">
        <v>44132</v>
      </c>
      <c r="B16" s="21">
        <v>202010520</v>
      </c>
      <c r="C16" s="38">
        <v>388.2</v>
      </c>
      <c r="D16" s="38"/>
      <c r="E16" s="2">
        <f t="shared" si="0"/>
        <v>3786.1100000000006</v>
      </c>
    </row>
    <row r="17" spans="1:7" ht="18" hidden="1" customHeight="1" x14ac:dyDescent="0.35">
      <c r="A17" s="37">
        <v>44135</v>
      </c>
      <c r="B17" s="21">
        <v>202010563</v>
      </c>
      <c r="C17" s="38">
        <v>330.63</v>
      </c>
      <c r="D17" s="38"/>
      <c r="E17" s="2">
        <f t="shared" si="0"/>
        <v>4116.7400000000007</v>
      </c>
    </row>
    <row r="18" spans="1:7" ht="18" customHeight="1" x14ac:dyDescent="0.35">
      <c r="A18" s="57">
        <v>45078</v>
      </c>
      <c r="B18" s="65">
        <v>202306039</v>
      </c>
      <c r="C18" s="50">
        <v>769.07</v>
      </c>
      <c r="D18" s="38"/>
      <c r="E18" s="2">
        <f>C18</f>
        <v>769.07</v>
      </c>
    </row>
    <row r="19" spans="1:7" ht="18" customHeight="1" x14ac:dyDescent="0.35">
      <c r="A19" s="57">
        <v>45078</v>
      </c>
      <c r="B19" s="65">
        <v>202306040</v>
      </c>
      <c r="C19" s="50">
        <v>344.52</v>
      </c>
      <c r="D19" s="38"/>
      <c r="E19" s="2">
        <f t="shared" ref="E19:E35" si="1">E18+C19</f>
        <v>1113.5900000000001</v>
      </c>
    </row>
    <row r="20" spans="1:7" ht="18" customHeight="1" x14ac:dyDescent="0.35">
      <c r="A20" s="57">
        <v>45078</v>
      </c>
      <c r="B20" s="65">
        <v>202306054</v>
      </c>
      <c r="C20" s="50">
        <v>22.68</v>
      </c>
      <c r="D20" s="38"/>
      <c r="E20" s="2">
        <f t="shared" si="1"/>
        <v>1136.2700000000002</v>
      </c>
      <c r="G20" s="45"/>
    </row>
    <row r="21" spans="1:7" ht="18" customHeight="1" x14ac:dyDescent="0.35">
      <c r="A21" s="57">
        <v>45079</v>
      </c>
      <c r="B21" s="65">
        <v>202306056</v>
      </c>
      <c r="C21" s="50">
        <v>58.32</v>
      </c>
      <c r="D21" s="38"/>
      <c r="E21" s="2">
        <f t="shared" si="1"/>
        <v>1194.5900000000001</v>
      </c>
    </row>
    <row r="22" spans="1:7" ht="18" customHeight="1" x14ac:dyDescent="0.35">
      <c r="A22" s="157">
        <v>45082</v>
      </c>
      <c r="B22" s="65">
        <v>202306114</v>
      </c>
      <c r="C22" s="68">
        <v>112.86</v>
      </c>
      <c r="D22" s="38"/>
      <c r="E22" s="2">
        <f t="shared" si="1"/>
        <v>1307.45</v>
      </c>
    </row>
    <row r="23" spans="1:7" ht="18" customHeight="1" x14ac:dyDescent="0.35">
      <c r="A23" s="57">
        <v>45086</v>
      </c>
      <c r="B23" s="21">
        <v>202306212</v>
      </c>
      <c r="C23" s="38">
        <v>563</v>
      </c>
      <c r="D23" s="38"/>
      <c r="E23" s="2">
        <f t="shared" si="1"/>
        <v>1870.45</v>
      </c>
      <c r="G23" s="45"/>
    </row>
    <row r="24" spans="1:7" ht="18" customHeight="1" x14ac:dyDescent="0.35">
      <c r="A24" s="57">
        <v>45086</v>
      </c>
      <c r="B24" s="65">
        <v>202306213</v>
      </c>
      <c r="C24" s="50">
        <v>291.60000000000002</v>
      </c>
      <c r="D24" s="38"/>
      <c r="E24" s="2">
        <f t="shared" si="1"/>
        <v>2162.0500000000002</v>
      </c>
    </row>
    <row r="25" spans="1:7" ht="18" customHeight="1" x14ac:dyDescent="0.35">
      <c r="A25" s="57">
        <v>45089</v>
      </c>
      <c r="B25" s="65">
        <v>202306258</v>
      </c>
      <c r="C25" s="50">
        <v>183.6</v>
      </c>
      <c r="D25" s="38"/>
      <c r="E25" s="2">
        <f t="shared" si="1"/>
        <v>2345.65</v>
      </c>
    </row>
    <row r="26" spans="1:7" ht="18" customHeight="1" x14ac:dyDescent="0.35">
      <c r="A26" s="57">
        <v>45092</v>
      </c>
      <c r="B26" s="65">
        <v>202306340</v>
      </c>
      <c r="C26" s="50">
        <v>100.98</v>
      </c>
      <c r="D26" s="38"/>
      <c r="E26" s="2">
        <f t="shared" si="1"/>
        <v>2446.63</v>
      </c>
      <c r="F26" s="45"/>
    </row>
    <row r="27" spans="1:7" ht="18" customHeight="1" x14ac:dyDescent="0.35">
      <c r="A27" s="57">
        <v>45093</v>
      </c>
      <c r="B27" s="65">
        <v>202306363</v>
      </c>
      <c r="C27" s="50">
        <v>647.24</v>
      </c>
      <c r="D27" s="38"/>
      <c r="E27" s="2">
        <f t="shared" si="1"/>
        <v>3093.87</v>
      </c>
      <c r="G27" s="45"/>
    </row>
    <row r="28" spans="1:7" ht="18" customHeight="1" x14ac:dyDescent="0.35">
      <c r="A28" s="57">
        <v>45093</v>
      </c>
      <c r="B28" s="65">
        <v>202306364</v>
      </c>
      <c r="C28" s="50">
        <v>252.72</v>
      </c>
      <c r="D28" s="38"/>
      <c r="E28" s="2">
        <f t="shared" si="1"/>
        <v>3346.5899999999997</v>
      </c>
      <c r="F28" s="45"/>
    </row>
    <row r="29" spans="1:7" ht="18" customHeight="1" x14ac:dyDescent="0.35">
      <c r="A29" s="57">
        <v>45097</v>
      </c>
      <c r="B29" s="65">
        <v>202306439</v>
      </c>
      <c r="C29" s="50">
        <v>260.17</v>
      </c>
      <c r="D29" s="38"/>
      <c r="E29" s="2">
        <f t="shared" si="1"/>
        <v>3606.7599999999998</v>
      </c>
      <c r="F29" s="45"/>
    </row>
    <row r="30" spans="1:7" ht="18" customHeight="1" x14ac:dyDescent="0.35">
      <c r="A30" s="158">
        <v>45100</v>
      </c>
      <c r="B30" s="65">
        <v>202306515</v>
      </c>
      <c r="C30" s="50">
        <v>602.29</v>
      </c>
      <c r="D30" s="38"/>
      <c r="E30" s="2">
        <f t="shared" si="1"/>
        <v>4209.0499999999993</v>
      </c>
      <c r="F30" s="45"/>
    </row>
    <row r="31" spans="1:7" ht="18" customHeight="1" x14ac:dyDescent="0.35">
      <c r="A31" s="57">
        <v>45100</v>
      </c>
      <c r="B31" s="65">
        <v>202306516</v>
      </c>
      <c r="C31" s="50">
        <v>133.38</v>
      </c>
      <c r="D31" s="38"/>
      <c r="E31" s="2">
        <f t="shared" si="1"/>
        <v>4342.4299999999994</v>
      </c>
      <c r="F31" s="45"/>
    </row>
    <row r="32" spans="1:7" ht="18" customHeight="1" x14ac:dyDescent="0.35">
      <c r="A32" s="57">
        <v>45101</v>
      </c>
      <c r="B32" s="65">
        <v>202306527</v>
      </c>
      <c r="C32" s="50">
        <v>15.12</v>
      </c>
      <c r="D32" s="38"/>
      <c r="E32" s="2">
        <f t="shared" si="1"/>
        <v>4357.5499999999993</v>
      </c>
      <c r="F32" s="45"/>
    </row>
    <row r="33" spans="1:7" ht="18" customHeight="1" x14ac:dyDescent="0.35">
      <c r="A33" s="20">
        <v>45104</v>
      </c>
      <c r="B33" s="65">
        <v>202306592</v>
      </c>
      <c r="C33" s="6">
        <v>149.04</v>
      </c>
      <c r="D33" s="38"/>
      <c r="E33" s="2">
        <f t="shared" si="1"/>
        <v>4506.5899999999992</v>
      </c>
      <c r="G33" s="45"/>
    </row>
    <row r="34" spans="1:7" ht="18" customHeight="1" x14ac:dyDescent="0.35">
      <c r="A34" s="20">
        <v>45105</v>
      </c>
      <c r="B34" s="65">
        <v>202306621</v>
      </c>
      <c r="C34" s="6">
        <v>144.29</v>
      </c>
      <c r="D34" s="38"/>
      <c r="E34" s="2">
        <f t="shared" si="1"/>
        <v>4650.8799999999992</v>
      </c>
      <c r="G34" s="45"/>
    </row>
    <row r="35" spans="1:7" ht="18" customHeight="1" x14ac:dyDescent="0.35">
      <c r="A35" s="20"/>
      <c r="B35" s="65"/>
      <c r="C35" s="6"/>
      <c r="D35" s="38"/>
      <c r="E35" s="2">
        <f t="shared" si="1"/>
        <v>4650.8799999999992</v>
      </c>
      <c r="G35" s="45"/>
    </row>
    <row r="36" spans="1:7" ht="18" customHeight="1" x14ac:dyDescent="0.35"/>
    <row r="37" spans="1:7" ht="18" customHeight="1" x14ac:dyDescent="0.35"/>
    <row r="38" spans="1:7" ht="18" customHeight="1" x14ac:dyDescent="0.35"/>
    <row r="39" spans="1:7" ht="18" customHeight="1" x14ac:dyDescent="0.35"/>
    <row r="40" spans="1:7" ht="18" customHeight="1" x14ac:dyDescent="0.35"/>
  </sheetData>
  <mergeCells count="5">
    <mergeCell ref="B3:C3"/>
    <mergeCell ref="G3:K6"/>
    <mergeCell ref="B4:C4"/>
    <mergeCell ref="B5:C5"/>
    <mergeCell ref="B6:C6"/>
  </mergeCells>
  <printOptions horizontalCentered="1"/>
  <pageMargins left="0.70866141732283472" right="0.70866141732283472" top="2.3228346456692917" bottom="0.74803149606299213" header="0.31496062992125984" footer="0.31496062992125984"/>
  <pageSetup paperSize="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9">
    <tabColor rgb="FFFFFF00"/>
  </sheetPr>
  <dimension ref="A1:K26"/>
  <sheetViews>
    <sheetView topLeftCell="A2" workbookViewId="0">
      <selection activeCell="C13" sqref="C13"/>
    </sheetView>
  </sheetViews>
  <sheetFormatPr defaultRowHeight="14.5" x14ac:dyDescent="0.35"/>
  <cols>
    <col min="1" max="1" width="13.26953125" style="18" customWidth="1"/>
    <col min="2" max="5" width="16.54296875" customWidth="1"/>
  </cols>
  <sheetData>
    <row r="1" spans="1:11" ht="23.5" x14ac:dyDescent="0.55000000000000004">
      <c r="A1" s="17" t="s">
        <v>271</v>
      </c>
    </row>
    <row r="2" spans="1:11" ht="15" thickBot="1" x14ac:dyDescent="0.4"/>
    <row r="3" spans="1:11" ht="14.5" customHeight="1" x14ac:dyDescent="0.35">
      <c r="A3" s="18" t="s">
        <v>2</v>
      </c>
      <c r="B3" s="223" t="s">
        <v>977</v>
      </c>
      <c r="C3" s="224"/>
      <c r="D3" s="15"/>
      <c r="E3" s="14"/>
      <c r="G3" s="196" t="str">
        <f>VLOOKUP(A4,'Customer List'!$A$3:$N$532,2,0)</f>
        <v>Ronnie Kitchen Pte Ltd                            8A, Admiralty Street Food Exchange      #06-07. Singapore 757437.</v>
      </c>
      <c r="H3" s="196"/>
      <c r="I3" s="196"/>
      <c r="J3" s="196"/>
      <c r="K3" s="196"/>
    </row>
    <row r="4" spans="1:11" x14ac:dyDescent="0.35">
      <c r="A4" s="18" t="s">
        <v>95</v>
      </c>
      <c r="B4" s="225" t="s">
        <v>978</v>
      </c>
      <c r="C4" s="226"/>
      <c r="D4" s="15"/>
      <c r="E4" s="14"/>
      <c r="G4" s="196"/>
      <c r="H4" s="196"/>
      <c r="I4" s="196"/>
      <c r="J4" s="196"/>
      <c r="K4" s="196"/>
    </row>
    <row r="5" spans="1:11" x14ac:dyDescent="0.35">
      <c r="B5" s="225" t="s">
        <v>979</v>
      </c>
      <c r="C5" s="226"/>
      <c r="D5" s="15"/>
      <c r="E5" s="14"/>
      <c r="G5" s="196"/>
      <c r="H5" s="196"/>
      <c r="I5" s="196"/>
      <c r="J5" s="196"/>
      <c r="K5" s="196"/>
    </row>
    <row r="6" spans="1:11" ht="15" thickBot="1" x14ac:dyDescent="0.4">
      <c r="B6" s="227"/>
      <c r="C6" s="228"/>
      <c r="D6" s="15"/>
      <c r="E6" s="35" t="s">
        <v>992</v>
      </c>
      <c r="G6" s="196"/>
      <c r="H6" s="196"/>
      <c r="I6" s="196"/>
      <c r="J6" s="196"/>
      <c r="K6" s="196"/>
    </row>
    <row r="8" spans="1:11" ht="20.149999999999999" customHeight="1" x14ac:dyDescent="0.35">
      <c r="A8" s="19" t="s">
        <v>272</v>
      </c>
      <c r="B8" s="16" t="s">
        <v>273</v>
      </c>
      <c r="C8" s="16" t="s">
        <v>274</v>
      </c>
      <c r="D8" s="16" t="s">
        <v>275</v>
      </c>
      <c r="E8" s="16" t="s">
        <v>276</v>
      </c>
    </row>
    <row r="9" spans="1:11" ht="20.149999999999999" customHeight="1" x14ac:dyDescent="0.35">
      <c r="A9" s="3">
        <v>45104</v>
      </c>
      <c r="B9" s="21">
        <v>202306597</v>
      </c>
      <c r="C9" s="2">
        <v>734.4</v>
      </c>
      <c r="D9" s="2"/>
      <c r="E9" s="6">
        <f>C9-D9</f>
        <v>734.4</v>
      </c>
    </row>
    <row r="10" spans="1:11" ht="20.149999999999999" customHeight="1" x14ac:dyDescent="0.35">
      <c r="A10" s="3"/>
      <c r="B10" s="21"/>
      <c r="C10" s="2"/>
      <c r="D10" s="2"/>
      <c r="E10" s="6">
        <f>E9+C10-D10</f>
        <v>734.4</v>
      </c>
    </row>
    <row r="11" spans="1:11" ht="20.149999999999999" customHeight="1" x14ac:dyDescent="0.35">
      <c r="A11" s="3"/>
      <c r="B11" s="21"/>
      <c r="C11" s="2"/>
      <c r="D11" s="2"/>
      <c r="E11" s="6">
        <f t="shared" ref="E11:E16" si="0">E10+C11-D11</f>
        <v>734.4</v>
      </c>
    </row>
    <row r="12" spans="1:11" ht="20.149999999999999" customHeight="1" x14ac:dyDescent="0.35">
      <c r="A12" s="3"/>
      <c r="B12" s="21"/>
      <c r="C12" s="2"/>
      <c r="D12" s="2"/>
      <c r="E12" s="6">
        <f t="shared" si="0"/>
        <v>734.4</v>
      </c>
    </row>
    <row r="13" spans="1:11" ht="20.149999999999999" customHeight="1" x14ac:dyDescent="0.35">
      <c r="A13" s="3"/>
      <c r="B13" s="21"/>
      <c r="C13" s="2"/>
      <c r="D13" s="2"/>
      <c r="E13" s="6">
        <f t="shared" si="0"/>
        <v>734.4</v>
      </c>
    </row>
    <row r="14" spans="1:11" ht="20.149999999999999" customHeight="1" x14ac:dyDescent="0.35">
      <c r="A14" s="3"/>
      <c r="B14" s="21"/>
      <c r="C14" s="2"/>
      <c r="D14" s="2"/>
      <c r="E14" s="6">
        <f t="shared" si="0"/>
        <v>734.4</v>
      </c>
    </row>
    <row r="15" spans="1:11" ht="20.149999999999999" customHeight="1" x14ac:dyDescent="0.35">
      <c r="A15" s="3"/>
      <c r="B15" s="21"/>
      <c r="C15" s="2"/>
      <c r="D15" s="2"/>
      <c r="E15" s="6">
        <f t="shared" si="0"/>
        <v>734.4</v>
      </c>
    </row>
    <row r="16" spans="1:11" ht="20.149999999999999" customHeight="1" x14ac:dyDescent="0.35">
      <c r="A16" s="3"/>
      <c r="B16" s="21"/>
      <c r="C16" s="2"/>
      <c r="D16" s="2"/>
      <c r="E16" s="6">
        <f t="shared" si="0"/>
        <v>734.4</v>
      </c>
    </row>
    <row r="17" spans="3:5" x14ac:dyDescent="0.35">
      <c r="C17" s="5"/>
      <c r="D17" s="5"/>
      <c r="E17" s="5"/>
    </row>
    <row r="18" spans="3:5" x14ac:dyDescent="0.35">
      <c r="C18" s="5"/>
      <c r="D18" s="5"/>
      <c r="E18" s="5"/>
    </row>
    <row r="19" spans="3:5" x14ac:dyDescent="0.35">
      <c r="C19" s="5"/>
      <c r="D19" s="5"/>
      <c r="E19" s="5"/>
    </row>
    <row r="20" spans="3:5" x14ac:dyDescent="0.35">
      <c r="C20" s="5"/>
      <c r="D20" s="5"/>
      <c r="E20" s="5"/>
    </row>
    <row r="21" spans="3:5" x14ac:dyDescent="0.35">
      <c r="C21" s="5"/>
      <c r="D21" s="5"/>
      <c r="E21" s="5"/>
    </row>
    <row r="22" spans="3:5" x14ac:dyDescent="0.35">
      <c r="C22" s="5"/>
      <c r="D22" s="5"/>
      <c r="E22" s="5"/>
    </row>
    <row r="23" spans="3:5" x14ac:dyDescent="0.35">
      <c r="C23" s="5"/>
      <c r="D23" s="5"/>
      <c r="E23" s="5"/>
    </row>
    <row r="24" spans="3:5" x14ac:dyDescent="0.35">
      <c r="C24" s="5"/>
      <c r="D24" s="5"/>
      <c r="E24" s="5"/>
    </row>
    <row r="25" spans="3:5" x14ac:dyDescent="0.35">
      <c r="C25" s="5"/>
      <c r="D25" s="5"/>
      <c r="E25" s="5"/>
    </row>
    <row r="26" spans="3:5" x14ac:dyDescent="0.35">
      <c r="C26" s="5"/>
      <c r="D26" s="5"/>
      <c r="E26" s="5"/>
    </row>
  </sheetData>
  <mergeCells count="5">
    <mergeCell ref="B3:C3"/>
    <mergeCell ref="G3:K6"/>
    <mergeCell ref="B4:C4"/>
    <mergeCell ref="B5:C5"/>
    <mergeCell ref="B6:C6"/>
  </mergeCells>
  <printOptions horizontalCentered="1"/>
  <pageMargins left="0.70866141732283472" right="0.70866141732283472" top="2.3228346456692917" bottom="0.74803149606299213" header="0.31496062992125984" footer="0.31496062992125984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0">
    <tabColor rgb="FFFFFF00"/>
  </sheetPr>
  <dimension ref="A1:J19"/>
  <sheetViews>
    <sheetView topLeftCell="A3" workbookViewId="0">
      <selection activeCell="H14" sqref="H14"/>
    </sheetView>
  </sheetViews>
  <sheetFormatPr defaultRowHeight="14.5" x14ac:dyDescent="0.35"/>
  <cols>
    <col min="1" max="1" width="13.26953125" style="18" customWidth="1"/>
    <col min="2" max="5" width="16.54296875" customWidth="1"/>
    <col min="6" max="6" width="10.1796875" bestFit="1" customWidth="1"/>
  </cols>
  <sheetData>
    <row r="1" spans="1:10" ht="23.5" x14ac:dyDescent="0.55000000000000004">
      <c r="A1" s="17" t="s">
        <v>271</v>
      </c>
    </row>
    <row r="2" spans="1:10" ht="15" thickBot="1" x14ac:dyDescent="0.4"/>
    <row r="3" spans="1:10" ht="14.5" customHeight="1" x14ac:dyDescent="0.35">
      <c r="A3" s="18" t="s">
        <v>2</v>
      </c>
      <c r="B3" s="223" t="s">
        <v>322</v>
      </c>
      <c r="C3" s="224"/>
      <c r="D3" s="15"/>
      <c r="E3" s="14"/>
      <c r="F3" s="196" t="str">
        <f>VLOOKUP(A4,'Customer List'!$A$3:$N$532,2,0)</f>
        <v>樟宜村甜品屋                                       Changi Village Hawker Centre,                    2 Changi Village Road   #01-08 Singapore 500002</v>
      </c>
      <c r="G3" s="196"/>
      <c r="H3" s="196"/>
      <c r="I3" s="196"/>
      <c r="J3" s="196"/>
    </row>
    <row r="4" spans="1:10" x14ac:dyDescent="0.35">
      <c r="A4" s="18" t="s">
        <v>144</v>
      </c>
      <c r="B4" s="225" t="s">
        <v>323</v>
      </c>
      <c r="C4" s="226"/>
      <c r="D4" s="15"/>
      <c r="E4" s="35" t="s">
        <v>319</v>
      </c>
      <c r="F4" s="196"/>
      <c r="G4" s="196"/>
      <c r="H4" s="196"/>
      <c r="I4" s="196"/>
      <c r="J4" s="196"/>
    </row>
    <row r="5" spans="1:10" x14ac:dyDescent="0.35">
      <c r="B5" s="225" t="s">
        <v>324</v>
      </c>
      <c r="C5" s="226"/>
      <c r="D5" s="15"/>
      <c r="E5" s="14"/>
      <c r="F5" s="196"/>
      <c r="G5" s="196"/>
      <c r="H5" s="196"/>
      <c r="I5" s="196"/>
      <c r="J5" s="196"/>
    </row>
    <row r="6" spans="1:10" ht="15" thickBot="1" x14ac:dyDescent="0.4">
      <c r="B6" s="227" t="s">
        <v>325</v>
      </c>
      <c r="C6" s="228"/>
      <c r="D6" s="15"/>
      <c r="E6" s="35" t="s">
        <v>992</v>
      </c>
      <c r="F6" s="196"/>
      <c r="G6" s="196"/>
      <c r="H6" s="196"/>
      <c r="I6" s="196"/>
      <c r="J6" s="196"/>
    </row>
    <row r="8" spans="1:10" ht="20.149999999999999" customHeight="1" x14ac:dyDescent="0.35">
      <c r="A8" s="19" t="s">
        <v>272</v>
      </c>
      <c r="B8" s="16" t="s">
        <v>273</v>
      </c>
      <c r="C8" s="16" t="s">
        <v>274</v>
      </c>
      <c r="D8" s="16" t="s">
        <v>275</v>
      </c>
      <c r="E8" s="16" t="s">
        <v>276</v>
      </c>
      <c r="G8" t="s">
        <v>321</v>
      </c>
    </row>
    <row r="9" spans="1:10" ht="18" customHeight="1" x14ac:dyDescent="0.35">
      <c r="A9" s="20">
        <v>45080</v>
      </c>
      <c r="B9" s="65">
        <v>202306085</v>
      </c>
      <c r="C9" s="6">
        <v>381.8</v>
      </c>
      <c r="D9" s="2"/>
      <c r="E9" s="2">
        <f>C9-D9</f>
        <v>381.8</v>
      </c>
    </row>
    <row r="10" spans="1:10" ht="18" customHeight="1" x14ac:dyDescent="0.35">
      <c r="A10" s="20">
        <v>45087</v>
      </c>
      <c r="B10" s="65">
        <v>202306228</v>
      </c>
      <c r="C10" s="6">
        <v>404.5</v>
      </c>
      <c r="D10" s="2"/>
      <c r="E10" s="2">
        <f>E9+C10-D10</f>
        <v>786.3</v>
      </c>
    </row>
    <row r="11" spans="1:10" ht="18" customHeight="1" x14ac:dyDescent="0.35">
      <c r="A11" s="57">
        <v>45094</v>
      </c>
      <c r="B11" s="65">
        <v>202306373</v>
      </c>
      <c r="C11" s="6">
        <v>312.60000000000002</v>
      </c>
      <c r="D11" s="2"/>
      <c r="E11" s="2">
        <f>E10+C11-D11</f>
        <v>1098.9000000000001</v>
      </c>
    </row>
    <row r="12" spans="1:10" ht="18" customHeight="1" x14ac:dyDescent="0.35">
      <c r="A12" s="20">
        <v>45101</v>
      </c>
      <c r="B12" s="65">
        <v>202306532</v>
      </c>
      <c r="C12" s="6">
        <v>432.7</v>
      </c>
      <c r="D12" s="2"/>
      <c r="E12" s="2">
        <f>E11+C12-D12</f>
        <v>1531.6000000000001</v>
      </c>
    </row>
    <row r="13" spans="1:10" ht="18" customHeight="1" x14ac:dyDescent="0.35">
      <c r="A13" s="3"/>
      <c r="B13" s="1"/>
      <c r="C13" s="2"/>
      <c r="D13" s="2"/>
      <c r="E13" s="2">
        <f>E12+C13-D13</f>
        <v>1531.6000000000001</v>
      </c>
    </row>
    <row r="14" spans="1:10" ht="18" customHeight="1" x14ac:dyDescent="0.35">
      <c r="A14" s="20"/>
      <c r="B14" s="1"/>
      <c r="C14" s="2"/>
      <c r="D14" s="2"/>
      <c r="E14" s="2">
        <f t="shared" ref="E14:E17" si="0">E13+C14-D14</f>
        <v>1531.6000000000001</v>
      </c>
    </row>
    <row r="15" spans="1:10" ht="18" customHeight="1" x14ac:dyDescent="0.35">
      <c r="A15" s="20"/>
      <c r="B15" s="1"/>
      <c r="C15" s="2"/>
      <c r="D15" s="2"/>
      <c r="E15" s="2">
        <f t="shared" si="0"/>
        <v>1531.6000000000001</v>
      </c>
    </row>
    <row r="16" spans="1:10" ht="18" customHeight="1" x14ac:dyDescent="0.35">
      <c r="A16" s="20"/>
      <c r="B16" s="1"/>
      <c r="C16" s="2"/>
      <c r="D16" s="2"/>
      <c r="E16" s="2">
        <f t="shared" si="0"/>
        <v>1531.6000000000001</v>
      </c>
    </row>
    <row r="17" spans="1:6" ht="20.149999999999999" customHeight="1" x14ac:dyDescent="0.35">
      <c r="A17" s="20"/>
      <c r="B17" s="1"/>
      <c r="C17" s="2"/>
      <c r="D17" s="2"/>
      <c r="E17" s="2">
        <f t="shared" si="0"/>
        <v>1531.6000000000001</v>
      </c>
      <c r="F17" s="45"/>
    </row>
    <row r="18" spans="1:6" ht="20.149999999999999" customHeight="1" x14ac:dyDescent="0.35">
      <c r="A18" s="20"/>
      <c r="B18" s="1"/>
      <c r="C18" s="2"/>
      <c r="D18" s="2"/>
      <c r="E18" s="2"/>
    </row>
    <row r="19" spans="1:6" x14ac:dyDescent="0.35">
      <c r="C19" s="5"/>
      <c r="D19" s="5"/>
      <c r="E19" s="5"/>
    </row>
  </sheetData>
  <mergeCells count="5">
    <mergeCell ref="B3:C3"/>
    <mergeCell ref="F3:J6"/>
    <mergeCell ref="B4:C4"/>
    <mergeCell ref="B5:C5"/>
    <mergeCell ref="B6:C6"/>
  </mergeCells>
  <printOptions horizontalCentered="1"/>
  <pageMargins left="0.70866141732283472" right="0.70866141732283472" top="2.3228346456692917" bottom="0.74803149606299213" header="0.31496062992125984" footer="0.31496062992125984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tabColor rgb="FFFFFF00"/>
    <pageSetUpPr fitToPage="1"/>
  </sheetPr>
  <dimension ref="A1:J27"/>
  <sheetViews>
    <sheetView workbookViewId="0">
      <selection activeCell="G10" sqref="G10"/>
    </sheetView>
  </sheetViews>
  <sheetFormatPr defaultRowHeight="14.5" x14ac:dyDescent="0.35"/>
  <cols>
    <col min="1" max="1" width="13.26953125" style="18" customWidth="1"/>
    <col min="2" max="2" width="16.54296875" style="11" customWidth="1"/>
    <col min="3" max="3" width="16.54296875" style="5" customWidth="1"/>
    <col min="4" max="5" width="16.54296875" customWidth="1"/>
    <col min="6" max="6" width="10.1796875" bestFit="1" customWidth="1"/>
  </cols>
  <sheetData>
    <row r="1" spans="1:10" ht="23.5" x14ac:dyDescent="0.55000000000000004">
      <c r="A1" s="17" t="s">
        <v>271</v>
      </c>
    </row>
    <row r="2" spans="1:10" ht="15" thickBot="1" x14ac:dyDescent="0.4"/>
    <row r="3" spans="1:10" ht="14.5" customHeight="1" x14ac:dyDescent="0.35">
      <c r="A3" s="18" t="s">
        <v>2</v>
      </c>
      <c r="B3" s="223" t="s">
        <v>697</v>
      </c>
      <c r="C3" s="224"/>
      <c r="D3" s="15"/>
      <c r="E3" s="14"/>
      <c r="F3" s="196"/>
      <c r="G3" s="196"/>
      <c r="H3" s="196"/>
      <c r="I3" s="196"/>
      <c r="J3" s="196"/>
    </row>
    <row r="4" spans="1:10" ht="14.5" customHeight="1" x14ac:dyDescent="0.35">
      <c r="A4" s="18" t="s">
        <v>148</v>
      </c>
      <c r="B4" s="225" t="s">
        <v>698</v>
      </c>
      <c r="C4" s="226"/>
      <c r="D4" s="15"/>
      <c r="E4" s="35" t="s">
        <v>319</v>
      </c>
      <c r="F4" s="196"/>
      <c r="G4" s="196"/>
      <c r="H4" s="196"/>
      <c r="I4" s="196"/>
      <c r="J4" s="196"/>
    </row>
    <row r="5" spans="1:10" ht="14.5" customHeight="1" x14ac:dyDescent="0.35">
      <c r="B5" s="225" t="s">
        <v>563</v>
      </c>
      <c r="C5" s="226"/>
      <c r="D5" s="15"/>
      <c r="E5" s="14"/>
      <c r="F5" s="196"/>
      <c r="G5" s="196"/>
      <c r="H5" s="196"/>
      <c r="I5" s="196"/>
      <c r="J5" s="196"/>
    </row>
    <row r="6" spans="1:10" ht="15" thickBot="1" x14ac:dyDescent="0.4">
      <c r="B6" s="227"/>
      <c r="C6" s="228"/>
      <c r="D6" s="15"/>
      <c r="E6" s="35" t="s">
        <v>992</v>
      </c>
      <c r="F6" s="196"/>
      <c r="G6" s="196"/>
      <c r="H6" s="196"/>
      <c r="I6" s="196"/>
      <c r="J6" s="196"/>
    </row>
    <row r="8" spans="1:10" ht="20.149999999999999" customHeight="1" x14ac:dyDescent="0.35">
      <c r="A8" s="19" t="s">
        <v>272</v>
      </c>
      <c r="B8" s="16" t="s">
        <v>273</v>
      </c>
      <c r="C8" s="73" t="s">
        <v>274</v>
      </c>
      <c r="D8" s="16" t="s">
        <v>275</v>
      </c>
      <c r="E8" s="16" t="s">
        <v>276</v>
      </c>
    </row>
    <row r="9" spans="1:10" ht="20.149999999999999" customHeight="1" x14ac:dyDescent="0.35">
      <c r="A9" s="20">
        <v>45052</v>
      </c>
      <c r="B9" s="42">
        <v>202305143</v>
      </c>
      <c r="C9" s="2">
        <v>234</v>
      </c>
      <c r="D9" s="2"/>
      <c r="E9" s="2">
        <f>C9-D9</f>
        <v>234</v>
      </c>
    </row>
    <row r="10" spans="1:10" ht="20.149999999999999" customHeight="1" x14ac:dyDescent="0.35">
      <c r="A10" s="52">
        <v>45059</v>
      </c>
      <c r="B10" s="42">
        <v>202305313</v>
      </c>
      <c r="C10" s="2">
        <v>272</v>
      </c>
      <c r="D10" s="2"/>
      <c r="E10" s="2">
        <f t="shared" ref="E10:E15" si="0">E9+C10-D10</f>
        <v>506</v>
      </c>
    </row>
    <row r="11" spans="1:10" ht="20.149999999999999" customHeight="1" x14ac:dyDescent="0.35">
      <c r="A11" s="52">
        <v>45066</v>
      </c>
      <c r="B11" s="42">
        <v>202305481</v>
      </c>
      <c r="C11" s="2">
        <v>234</v>
      </c>
      <c r="D11" s="2"/>
      <c r="E11" s="2">
        <f t="shared" si="0"/>
        <v>740</v>
      </c>
    </row>
    <row r="12" spans="1:10" ht="20.149999999999999" customHeight="1" x14ac:dyDescent="0.35">
      <c r="A12" s="52">
        <v>45073</v>
      </c>
      <c r="B12" s="42">
        <v>202305628</v>
      </c>
      <c r="C12" s="2">
        <v>234</v>
      </c>
      <c r="D12" s="2"/>
      <c r="E12" s="2">
        <f t="shared" si="0"/>
        <v>974</v>
      </c>
    </row>
    <row r="13" spans="1:10" ht="20.149999999999999" customHeight="1" x14ac:dyDescent="0.35">
      <c r="A13" s="52">
        <v>45077</v>
      </c>
      <c r="B13" s="42">
        <v>202305707</v>
      </c>
      <c r="C13" s="2">
        <v>393</v>
      </c>
      <c r="D13" s="2"/>
      <c r="E13" s="2">
        <f t="shared" si="0"/>
        <v>1367</v>
      </c>
    </row>
    <row r="14" spans="1:10" ht="20.149999999999999" customHeight="1" x14ac:dyDescent="0.35">
      <c r="A14" s="20">
        <v>45086</v>
      </c>
      <c r="B14" s="42">
        <v>202306209</v>
      </c>
      <c r="C14" s="2">
        <v>258</v>
      </c>
      <c r="D14" s="2"/>
      <c r="E14" s="2">
        <f t="shared" si="0"/>
        <v>1625</v>
      </c>
    </row>
    <row r="15" spans="1:10" ht="20.149999999999999" customHeight="1" x14ac:dyDescent="0.35">
      <c r="A15" s="52">
        <v>45094</v>
      </c>
      <c r="B15" s="42">
        <v>202306383</v>
      </c>
      <c r="C15" s="2">
        <v>220</v>
      </c>
      <c r="D15" s="2"/>
      <c r="E15" s="2">
        <f t="shared" si="0"/>
        <v>1845</v>
      </c>
    </row>
    <row r="16" spans="1:10" ht="20" customHeight="1" x14ac:dyDescent="0.35">
      <c r="A16" s="18">
        <v>45100</v>
      </c>
      <c r="B16" s="49">
        <v>202306531</v>
      </c>
      <c r="C16" s="156">
        <v>282</v>
      </c>
      <c r="D16" s="156"/>
      <c r="E16" s="156">
        <f t="shared" ref="E16:E17" si="1">E15+C16-D16</f>
        <v>2127</v>
      </c>
    </row>
    <row r="17" spans="1:5" ht="20" customHeight="1" x14ac:dyDescent="0.35">
      <c r="A17" s="20">
        <v>45105</v>
      </c>
      <c r="B17" s="42">
        <v>202306634</v>
      </c>
      <c r="C17" s="2">
        <v>248</v>
      </c>
      <c r="D17" s="2"/>
      <c r="E17" s="2">
        <f t="shared" si="1"/>
        <v>2375</v>
      </c>
    </row>
    <row r="18" spans="1:5" ht="20" customHeight="1" x14ac:dyDescent="0.35">
      <c r="A18" s="20"/>
      <c r="B18" s="12"/>
      <c r="C18" s="2"/>
      <c r="D18" s="1"/>
      <c r="E18" s="1"/>
    </row>
    <row r="19" spans="1:5" ht="20" customHeight="1" x14ac:dyDescent="0.35">
      <c r="A19" s="20"/>
      <c r="B19" s="12"/>
      <c r="C19" s="2"/>
      <c r="D19" s="1"/>
      <c r="E19" s="1"/>
    </row>
    <row r="20" spans="1:5" ht="20" customHeight="1" x14ac:dyDescent="0.35">
      <c r="A20" s="20"/>
      <c r="B20" s="12"/>
      <c r="C20" s="2"/>
      <c r="D20" s="1"/>
      <c r="E20" s="1"/>
    </row>
    <row r="21" spans="1:5" ht="20" customHeight="1" x14ac:dyDescent="0.35">
      <c r="A21" s="20"/>
      <c r="B21" s="12"/>
      <c r="C21" s="2"/>
      <c r="D21" s="1"/>
      <c r="E21" s="1"/>
    </row>
    <row r="22" spans="1:5" ht="20" customHeight="1" x14ac:dyDescent="0.35">
      <c r="A22" s="20"/>
      <c r="B22" s="12"/>
      <c r="C22" s="2"/>
      <c r="D22" s="1"/>
      <c r="E22" s="1"/>
    </row>
    <row r="23" spans="1:5" ht="20" customHeight="1" x14ac:dyDescent="0.35">
      <c r="A23" s="20"/>
      <c r="B23" s="12"/>
      <c r="C23" s="2"/>
      <c r="D23" s="1"/>
      <c r="E23" s="1"/>
    </row>
    <row r="24" spans="1:5" ht="20" customHeight="1" x14ac:dyDescent="0.35">
      <c r="A24" s="20"/>
      <c r="B24" s="12"/>
      <c r="C24" s="2"/>
      <c r="D24" s="1"/>
      <c r="E24" s="1"/>
    </row>
    <row r="25" spans="1:5" ht="20" customHeight="1" x14ac:dyDescent="0.35">
      <c r="A25" s="20"/>
      <c r="B25" s="12"/>
      <c r="C25" s="2"/>
      <c r="D25" s="1"/>
      <c r="E25" s="1"/>
    </row>
    <row r="26" spans="1:5" ht="20" customHeight="1" x14ac:dyDescent="0.35">
      <c r="A26" s="20"/>
      <c r="B26" s="12"/>
      <c r="C26" s="2"/>
      <c r="D26" s="1"/>
      <c r="E26" s="1"/>
    </row>
    <row r="27" spans="1:5" ht="20" customHeight="1" x14ac:dyDescent="0.35">
      <c r="A27" s="20"/>
      <c r="B27" s="12"/>
      <c r="C27" s="2"/>
      <c r="D27" s="1"/>
      <c r="E27" s="1"/>
    </row>
  </sheetData>
  <mergeCells count="5">
    <mergeCell ref="B3:C3"/>
    <mergeCell ref="B4:C4"/>
    <mergeCell ref="B5:C5"/>
    <mergeCell ref="B6:C6"/>
    <mergeCell ref="F3:J6"/>
  </mergeCells>
  <printOptions horizontalCentered="1"/>
  <pageMargins left="0.70866141732283472" right="0.70866141732283472" top="2.3228346456692917" bottom="0.74803149606299213" header="0.31496062992125984" footer="0.31496062992125984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8">
    <tabColor rgb="FFFFFF00"/>
    <pageSetUpPr fitToPage="1"/>
  </sheetPr>
  <dimension ref="A1:K42"/>
  <sheetViews>
    <sheetView topLeftCell="A16" workbookViewId="0">
      <selection activeCell="C30" sqref="C30"/>
    </sheetView>
  </sheetViews>
  <sheetFormatPr defaultRowHeight="14.5" x14ac:dyDescent="0.35"/>
  <cols>
    <col min="1" max="1" width="13.26953125" style="18" customWidth="1"/>
    <col min="2" max="5" width="16.54296875" customWidth="1"/>
    <col min="6" max="7" width="10.1796875" bestFit="1" customWidth="1"/>
  </cols>
  <sheetData>
    <row r="1" spans="1:11" ht="23.5" x14ac:dyDescent="0.55000000000000004">
      <c r="A1" s="17" t="s">
        <v>271</v>
      </c>
    </row>
    <row r="2" spans="1:11" ht="15" thickBot="1" x14ac:dyDescent="0.4"/>
    <row r="3" spans="1:11" ht="14.5" customHeight="1" x14ac:dyDescent="0.35">
      <c r="A3" s="18" t="s">
        <v>2</v>
      </c>
      <c r="B3" s="223" t="s">
        <v>327</v>
      </c>
      <c r="C3" s="224"/>
      <c r="D3" s="15"/>
      <c r="E3" s="14"/>
      <c r="G3" s="196" t="str">
        <f>VLOOKUP(A4,'Customer List'!$A$3:$N$532,2,0)</f>
        <v>凉凉                                                           30 Seng Poh Road #02-75,           Tiong Bahru Market,            Singapore 168898</v>
      </c>
      <c r="H3" s="196"/>
      <c r="I3" s="196"/>
      <c r="J3" s="196"/>
      <c r="K3" s="196"/>
    </row>
    <row r="4" spans="1:11" x14ac:dyDescent="0.35">
      <c r="A4" s="18" t="s">
        <v>143</v>
      </c>
      <c r="B4" s="225" t="s">
        <v>280</v>
      </c>
      <c r="C4" s="226"/>
      <c r="D4" s="15"/>
      <c r="E4" s="14"/>
      <c r="G4" s="196"/>
      <c r="H4" s="196"/>
      <c r="I4" s="196"/>
      <c r="J4" s="196"/>
      <c r="K4" s="196"/>
    </row>
    <row r="5" spans="1:11" x14ac:dyDescent="0.35">
      <c r="B5" s="225" t="s">
        <v>326</v>
      </c>
      <c r="C5" s="226"/>
      <c r="D5" s="15"/>
      <c r="E5" s="14"/>
      <c r="G5" s="196"/>
      <c r="H5" s="196"/>
      <c r="I5" s="196"/>
      <c r="J5" s="196"/>
      <c r="K5" s="196"/>
    </row>
    <row r="6" spans="1:11" ht="15" thickBot="1" x14ac:dyDescent="0.4">
      <c r="B6" s="227" t="s">
        <v>281</v>
      </c>
      <c r="C6" s="228"/>
      <c r="D6" s="15"/>
      <c r="E6" s="35" t="s">
        <v>992</v>
      </c>
      <c r="G6" s="196"/>
      <c r="H6" s="196"/>
      <c r="I6" s="196"/>
      <c r="J6" s="196"/>
      <c r="K6" s="196"/>
    </row>
    <row r="8" spans="1:11" ht="20.149999999999999" customHeight="1" x14ac:dyDescent="0.35">
      <c r="A8" s="19" t="s">
        <v>272</v>
      </c>
      <c r="B8" s="16" t="s">
        <v>273</v>
      </c>
      <c r="C8" s="16" t="s">
        <v>274</v>
      </c>
      <c r="D8" s="16" t="s">
        <v>275</v>
      </c>
      <c r="E8" s="16" t="s">
        <v>276</v>
      </c>
    </row>
    <row r="9" spans="1:11" ht="20.149999999999999" customHeight="1" x14ac:dyDescent="0.35">
      <c r="A9" s="20">
        <v>45078</v>
      </c>
      <c r="B9" s="65">
        <v>202306041</v>
      </c>
      <c r="C9" s="6">
        <v>206.5</v>
      </c>
      <c r="D9" s="6"/>
      <c r="E9" s="6">
        <f>C9-D9</f>
        <v>206.5</v>
      </c>
      <c r="F9" s="10"/>
    </row>
    <row r="10" spans="1:11" ht="20.149999999999999" customHeight="1" x14ac:dyDescent="0.35">
      <c r="A10" s="20">
        <v>45078</v>
      </c>
      <c r="B10" s="65">
        <v>202306052</v>
      </c>
      <c r="C10" s="6">
        <v>42</v>
      </c>
      <c r="D10" s="6"/>
      <c r="E10" s="6">
        <f>E9+C10-D10</f>
        <v>248.5</v>
      </c>
      <c r="F10" s="10"/>
    </row>
    <row r="11" spans="1:11" ht="20.149999999999999" customHeight="1" x14ac:dyDescent="0.35">
      <c r="A11" s="57">
        <v>45080</v>
      </c>
      <c r="B11" s="65">
        <v>202306075</v>
      </c>
      <c r="C11" s="6">
        <v>46.8</v>
      </c>
      <c r="D11" s="6"/>
      <c r="E11" s="6">
        <f t="shared" ref="E11:E21" si="0">E10+C11-D11</f>
        <v>295.3</v>
      </c>
      <c r="F11" s="10"/>
    </row>
    <row r="12" spans="1:11" ht="20.149999999999999" customHeight="1" x14ac:dyDescent="0.35">
      <c r="A12" s="20">
        <v>45082</v>
      </c>
      <c r="B12" s="65">
        <v>202306116</v>
      </c>
      <c r="C12" s="6">
        <v>71</v>
      </c>
      <c r="D12" s="6"/>
      <c r="E12" s="6">
        <f t="shared" si="0"/>
        <v>366.3</v>
      </c>
      <c r="F12" s="10"/>
    </row>
    <row r="13" spans="1:11" ht="20.149999999999999" customHeight="1" x14ac:dyDescent="0.35">
      <c r="A13" s="3">
        <v>45083</v>
      </c>
      <c r="B13" s="1">
        <v>202306138</v>
      </c>
      <c r="C13" s="2">
        <v>200</v>
      </c>
      <c r="D13" s="6"/>
      <c r="E13" s="6">
        <f t="shared" si="0"/>
        <v>566.29999999999995</v>
      </c>
      <c r="F13" s="10"/>
    </row>
    <row r="14" spans="1:11" ht="20.149999999999999" customHeight="1" x14ac:dyDescent="0.35">
      <c r="A14" s="20">
        <v>45086</v>
      </c>
      <c r="B14" s="1">
        <v>202306220</v>
      </c>
      <c r="C14" s="2">
        <v>215</v>
      </c>
      <c r="D14" s="6"/>
      <c r="E14" s="6">
        <f t="shared" si="0"/>
        <v>781.3</v>
      </c>
      <c r="F14" s="10"/>
    </row>
    <row r="15" spans="1:11" ht="20.149999999999999" customHeight="1" x14ac:dyDescent="0.35">
      <c r="A15" s="20">
        <v>45087</v>
      </c>
      <c r="B15" s="1">
        <v>202306243</v>
      </c>
      <c r="C15" s="2">
        <v>140.5</v>
      </c>
      <c r="D15" s="6"/>
      <c r="E15" s="6">
        <f t="shared" si="0"/>
        <v>921.8</v>
      </c>
      <c r="F15" s="10"/>
    </row>
    <row r="16" spans="1:11" ht="20.149999999999999" customHeight="1" x14ac:dyDescent="0.35">
      <c r="A16" s="20">
        <v>45090</v>
      </c>
      <c r="B16" s="1">
        <v>202306300</v>
      </c>
      <c r="C16" s="2">
        <v>155</v>
      </c>
      <c r="D16" s="6"/>
      <c r="E16" s="6">
        <f t="shared" si="0"/>
        <v>1076.8</v>
      </c>
      <c r="F16" s="10"/>
    </row>
    <row r="17" spans="1:6" ht="20.149999999999999" customHeight="1" x14ac:dyDescent="0.35">
      <c r="A17" s="3">
        <v>45094</v>
      </c>
      <c r="B17" s="21">
        <v>202306381</v>
      </c>
      <c r="C17" s="6">
        <v>288.5</v>
      </c>
      <c r="D17" s="6"/>
      <c r="E17" s="6">
        <f t="shared" si="0"/>
        <v>1365.3</v>
      </c>
      <c r="F17" s="10"/>
    </row>
    <row r="18" spans="1:6" ht="20.149999999999999" customHeight="1" x14ac:dyDescent="0.35">
      <c r="A18" s="3">
        <v>45098</v>
      </c>
      <c r="B18" s="21">
        <v>202306447</v>
      </c>
      <c r="C18" s="6">
        <v>136.62</v>
      </c>
      <c r="D18" s="6"/>
      <c r="E18" s="6">
        <f t="shared" si="0"/>
        <v>1501.92</v>
      </c>
      <c r="F18" s="10"/>
    </row>
    <row r="19" spans="1:6" ht="20.149999999999999" customHeight="1" x14ac:dyDescent="0.35">
      <c r="A19" s="3">
        <v>45101</v>
      </c>
      <c r="B19" s="21">
        <v>202306529</v>
      </c>
      <c r="C19" s="6">
        <v>224.6</v>
      </c>
      <c r="D19" s="6"/>
      <c r="E19" s="6">
        <f t="shared" si="0"/>
        <v>1726.52</v>
      </c>
      <c r="F19" s="10"/>
    </row>
    <row r="20" spans="1:6" ht="20.149999999999999" customHeight="1" x14ac:dyDescent="0.35">
      <c r="A20" s="3">
        <v>45105</v>
      </c>
      <c r="B20" s="21">
        <v>202306604</v>
      </c>
      <c r="C20" s="6">
        <v>462</v>
      </c>
      <c r="D20" s="6"/>
      <c r="E20" s="6">
        <f t="shared" si="0"/>
        <v>2188.52</v>
      </c>
      <c r="F20" s="10"/>
    </row>
    <row r="21" spans="1:6" ht="20.149999999999999" customHeight="1" x14ac:dyDescent="0.35">
      <c r="A21" s="3">
        <v>45107</v>
      </c>
      <c r="B21" s="21">
        <v>202306649</v>
      </c>
      <c r="C21" s="6">
        <v>149</v>
      </c>
      <c r="D21" s="6"/>
      <c r="E21" s="6">
        <f t="shared" si="0"/>
        <v>2337.52</v>
      </c>
      <c r="F21" s="10"/>
    </row>
    <row r="22" spans="1:6" ht="20.149999999999999" customHeight="1" x14ac:dyDescent="0.35">
      <c r="A22" s="3"/>
      <c r="B22" s="21"/>
      <c r="C22" s="6"/>
      <c r="D22" s="6"/>
      <c r="E22" s="6"/>
      <c r="F22" s="10"/>
    </row>
    <row r="23" spans="1:6" ht="20.149999999999999" customHeight="1" x14ac:dyDescent="0.35">
      <c r="A23" s="3"/>
      <c r="B23" s="21"/>
      <c r="C23" s="6"/>
      <c r="D23" s="6"/>
      <c r="E23" s="6"/>
      <c r="F23" s="10"/>
    </row>
    <row r="24" spans="1:6" ht="20.149999999999999" customHeight="1" x14ac:dyDescent="0.35">
      <c r="A24" s="3"/>
      <c r="B24" s="21"/>
      <c r="C24" s="6"/>
      <c r="D24" s="6"/>
      <c r="E24" s="6"/>
      <c r="F24" s="10"/>
    </row>
    <row r="25" spans="1:6" ht="20.149999999999999" customHeight="1" x14ac:dyDescent="0.35">
      <c r="A25" s="3"/>
      <c r="B25" s="21"/>
      <c r="C25" s="6"/>
      <c r="D25" s="6"/>
      <c r="E25" s="6"/>
      <c r="F25" s="10"/>
    </row>
    <row r="26" spans="1:6" ht="20.149999999999999" customHeight="1" x14ac:dyDescent="0.35">
      <c r="A26" s="3"/>
      <c r="B26" s="21"/>
      <c r="C26" s="6"/>
      <c r="D26" s="6"/>
      <c r="E26" s="6"/>
      <c r="F26" s="10"/>
    </row>
    <row r="27" spans="1:6" ht="20.149999999999999" customHeight="1" x14ac:dyDescent="0.35">
      <c r="A27" s="3"/>
      <c r="B27" s="21"/>
      <c r="C27" s="6"/>
      <c r="D27" s="6"/>
      <c r="E27" s="6"/>
      <c r="F27" s="10"/>
    </row>
    <row r="28" spans="1:6" ht="20.149999999999999" customHeight="1" x14ac:dyDescent="0.35">
      <c r="A28" s="3"/>
      <c r="B28" s="21"/>
      <c r="C28" s="6"/>
      <c r="D28" s="6"/>
      <c r="E28" s="6"/>
      <c r="F28" s="10"/>
    </row>
    <row r="29" spans="1:6" ht="20.149999999999999" customHeight="1" x14ac:dyDescent="0.35">
      <c r="A29" s="3"/>
      <c r="B29" s="21"/>
      <c r="C29" s="6"/>
      <c r="D29" s="6"/>
      <c r="E29" s="6"/>
      <c r="F29" s="10"/>
    </row>
    <row r="30" spans="1:6" ht="20.149999999999999" customHeight="1" thickBot="1" x14ac:dyDescent="0.4">
      <c r="A30" s="233" t="s">
        <v>383</v>
      </c>
      <c r="B30" s="234"/>
      <c r="C30" s="55">
        <f>SUM(C9:C29)</f>
        <v>2337.52</v>
      </c>
      <c r="D30" s="55"/>
      <c r="E30" s="55"/>
    </row>
    <row r="31" spans="1:6" ht="15" thickTop="1" x14ac:dyDescent="0.35">
      <c r="C31" s="5"/>
      <c r="D31" s="5"/>
      <c r="E31" s="5"/>
    </row>
    <row r="32" spans="1:6" x14ac:dyDescent="0.35">
      <c r="C32" s="5"/>
      <c r="D32" s="5"/>
      <c r="E32" s="5"/>
    </row>
    <row r="33" spans="3:5" x14ac:dyDescent="0.35">
      <c r="C33" s="5"/>
      <c r="D33" s="5"/>
      <c r="E33" s="5"/>
    </row>
    <row r="34" spans="3:5" x14ac:dyDescent="0.35">
      <c r="C34" s="5"/>
      <c r="D34" s="5"/>
      <c r="E34" s="5"/>
    </row>
    <row r="35" spans="3:5" x14ac:dyDescent="0.35">
      <c r="C35" s="5"/>
      <c r="D35" s="5"/>
      <c r="E35" s="5"/>
    </row>
    <row r="36" spans="3:5" x14ac:dyDescent="0.35">
      <c r="C36" s="5"/>
      <c r="D36" s="5"/>
      <c r="E36" s="5"/>
    </row>
    <row r="37" spans="3:5" x14ac:dyDescent="0.35">
      <c r="C37" s="5"/>
      <c r="D37" s="5"/>
      <c r="E37" s="5"/>
    </row>
    <row r="38" spans="3:5" x14ac:dyDescent="0.35">
      <c r="C38" s="5"/>
      <c r="D38" s="5"/>
      <c r="E38" s="5"/>
    </row>
    <row r="39" spans="3:5" x14ac:dyDescent="0.35">
      <c r="C39" s="5"/>
      <c r="D39" s="5"/>
      <c r="E39" s="5"/>
    </row>
    <row r="40" spans="3:5" x14ac:dyDescent="0.35">
      <c r="C40" s="5"/>
      <c r="D40" s="5"/>
      <c r="E40" s="5"/>
    </row>
    <row r="41" spans="3:5" x14ac:dyDescent="0.35">
      <c r="C41" s="5"/>
      <c r="D41" s="5"/>
      <c r="E41" s="5"/>
    </row>
    <row r="42" spans="3:5" x14ac:dyDescent="0.35">
      <c r="C42" s="5"/>
      <c r="D42" s="5"/>
      <c r="E42" s="5"/>
    </row>
  </sheetData>
  <mergeCells count="6">
    <mergeCell ref="A30:B30"/>
    <mergeCell ref="B3:C3"/>
    <mergeCell ref="G3:K6"/>
    <mergeCell ref="B4:C4"/>
    <mergeCell ref="B5:C5"/>
    <mergeCell ref="B6:C6"/>
  </mergeCells>
  <printOptions horizontalCentered="1"/>
  <pageMargins left="0.70866141732283472" right="0.31496062992125984" top="1.9291338582677167" bottom="0" header="0.31496062992125984" footer="0.31496062992125984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4">
    <tabColor rgb="FFFFFF00"/>
  </sheetPr>
  <dimension ref="A1:K36"/>
  <sheetViews>
    <sheetView topLeftCell="A2" workbookViewId="0">
      <selection activeCell="D14" sqref="D14"/>
    </sheetView>
  </sheetViews>
  <sheetFormatPr defaultRowHeight="14.5" x14ac:dyDescent="0.35"/>
  <cols>
    <col min="1" max="1" width="13.26953125" style="18" customWidth="1"/>
    <col min="2" max="5" width="16.54296875" customWidth="1"/>
  </cols>
  <sheetData>
    <row r="1" spans="1:11" ht="23.5" x14ac:dyDescent="0.55000000000000004">
      <c r="A1" s="17" t="s">
        <v>271</v>
      </c>
    </row>
    <row r="2" spans="1:11" ht="15" thickBot="1" x14ac:dyDescent="0.4"/>
    <row r="3" spans="1:11" ht="14.5" customHeight="1" x14ac:dyDescent="0.35">
      <c r="A3" s="18" t="s">
        <v>2</v>
      </c>
      <c r="B3" s="223" t="s">
        <v>832</v>
      </c>
      <c r="C3" s="224"/>
      <c r="D3" s="15"/>
      <c r="E3" s="14"/>
      <c r="G3" s="196" t="str">
        <f>VLOOKUP(A4,'Customer List'!$A$3:$N$532,2,0)</f>
        <v>Tea Tree Café Pte Ltd                               Block 4012, Ang Mo Kio Ave 10         #01-05 TechPlace 1 Singapore 569628</v>
      </c>
      <c r="H3" s="196"/>
      <c r="I3" s="196"/>
      <c r="J3" s="196"/>
      <c r="K3" s="196"/>
    </row>
    <row r="4" spans="1:11" x14ac:dyDescent="0.35">
      <c r="A4" s="18" t="s">
        <v>58</v>
      </c>
      <c r="B4" s="225" t="s">
        <v>277</v>
      </c>
      <c r="C4" s="226"/>
      <c r="D4" s="15"/>
      <c r="E4" s="14"/>
      <c r="G4" s="196"/>
      <c r="H4" s="196"/>
      <c r="I4" s="196"/>
      <c r="J4" s="196"/>
      <c r="K4" s="196"/>
    </row>
    <row r="5" spans="1:11" x14ac:dyDescent="0.35">
      <c r="B5" s="225" t="s">
        <v>278</v>
      </c>
      <c r="C5" s="226"/>
      <c r="D5" s="15"/>
      <c r="E5" s="14"/>
      <c r="G5" s="196"/>
      <c r="H5" s="196"/>
      <c r="I5" s="196"/>
      <c r="J5" s="196"/>
      <c r="K5" s="196"/>
    </row>
    <row r="6" spans="1:11" ht="15" thickBot="1" x14ac:dyDescent="0.4">
      <c r="B6" s="227"/>
      <c r="C6" s="228"/>
      <c r="D6" s="15"/>
      <c r="E6" s="35" t="s">
        <v>992</v>
      </c>
      <c r="G6" s="196"/>
      <c r="H6" s="196"/>
      <c r="I6" s="196"/>
      <c r="J6" s="196"/>
      <c r="K6" s="196"/>
    </row>
    <row r="8" spans="1:11" ht="20.149999999999999" customHeight="1" x14ac:dyDescent="0.35">
      <c r="A8" s="19" t="s">
        <v>272</v>
      </c>
      <c r="B8" s="16" t="s">
        <v>273</v>
      </c>
      <c r="C8" s="16" t="s">
        <v>274</v>
      </c>
      <c r="D8" s="16" t="s">
        <v>275</v>
      </c>
      <c r="E8" s="16" t="s">
        <v>276</v>
      </c>
    </row>
    <row r="9" spans="1:11" ht="18" customHeight="1" x14ac:dyDescent="0.35">
      <c r="A9" s="57">
        <v>44420</v>
      </c>
      <c r="B9" s="21">
        <v>202108169</v>
      </c>
      <c r="C9" s="38">
        <v>111.28</v>
      </c>
      <c r="D9" s="2">
        <v>111.28</v>
      </c>
      <c r="E9" s="2">
        <f>C9-D9</f>
        <v>0</v>
      </c>
      <c r="F9" s="9">
        <v>45021</v>
      </c>
    </row>
    <row r="10" spans="1:11" ht="18" customHeight="1" x14ac:dyDescent="0.35">
      <c r="A10" s="57">
        <v>44425</v>
      </c>
      <c r="B10" s="21">
        <v>202108248</v>
      </c>
      <c r="C10" s="38">
        <v>51.36</v>
      </c>
      <c r="D10" s="2">
        <v>51.36</v>
      </c>
      <c r="E10" s="2">
        <f>E9+C10-D10</f>
        <v>0</v>
      </c>
      <c r="F10" s="9">
        <v>45021</v>
      </c>
    </row>
    <row r="11" spans="1:11" ht="18" customHeight="1" x14ac:dyDescent="0.35">
      <c r="A11" s="20">
        <v>44440</v>
      </c>
      <c r="B11" s="1">
        <v>202109019</v>
      </c>
      <c r="C11" s="2">
        <v>278.2</v>
      </c>
      <c r="D11" s="2">
        <v>278.2</v>
      </c>
      <c r="E11" s="2">
        <f t="shared" ref="E11:E23" si="0">E10+C11-D11</f>
        <v>0</v>
      </c>
      <c r="F11" s="9">
        <v>45029</v>
      </c>
    </row>
    <row r="12" spans="1:11" ht="18" customHeight="1" x14ac:dyDescent="0.35">
      <c r="A12" s="20">
        <v>44443</v>
      </c>
      <c r="B12" s="21">
        <v>202109067</v>
      </c>
      <c r="C12" s="38">
        <v>166.39</v>
      </c>
      <c r="D12" s="2">
        <v>166.39</v>
      </c>
      <c r="E12" s="2">
        <f t="shared" si="0"/>
        <v>0</v>
      </c>
      <c r="F12" s="9">
        <v>45087</v>
      </c>
    </row>
    <row r="13" spans="1:11" ht="18" customHeight="1" x14ac:dyDescent="0.35">
      <c r="A13" s="57">
        <v>44461</v>
      </c>
      <c r="B13" s="21">
        <v>202109341</v>
      </c>
      <c r="C13" s="38">
        <v>201.16</v>
      </c>
      <c r="D13" s="2">
        <v>201.16</v>
      </c>
      <c r="E13" s="2">
        <f t="shared" si="0"/>
        <v>0</v>
      </c>
      <c r="F13" s="9">
        <v>45087</v>
      </c>
    </row>
    <row r="14" spans="1:11" ht="18" customHeight="1" x14ac:dyDescent="0.35">
      <c r="A14" s="57">
        <v>44477</v>
      </c>
      <c r="B14" s="21">
        <v>202110133</v>
      </c>
      <c r="C14" s="38">
        <v>129.47</v>
      </c>
      <c r="D14" s="2"/>
      <c r="E14" s="2">
        <f t="shared" si="0"/>
        <v>129.47</v>
      </c>
    </row>
    <row r="15" spans="1:11" ht="18" customHeight="1" x14ac:dyDescent="0.35">
      <c r="A15" s="57">
        <v>44489</v>
      </c>
      <c r="B15" s="21">
        <v>202110312</v>
      </c>
      <c r="C15" s="38">
        <v>157.29</v>
      </c>
      <c r="D15" s="2"/>
      <c r="E15" s="2">
        <f t="shared" si="0"/>
        <v>286.76</v>
      </c>
    </row>
    <row r="16" spans="1:11" ht="18" customHeight="1" x14ac:dyDescent="0.35">
      <c r="A16" s="20">
        <v>44495</v>
      </c>
      <c r="B16" s="1">
        <v>202110410</v>
      </c>
      <c r="C16" s="2">
        <v>115.56</v>
      </c>
      <c r="D16" s="2"/>
      <c r="E16" s="2">
        <f t="shared" si="0"/>
        <v>402.32</v>
      </c>
    </row>
    <row r="17" spans="1:7" ht="18" hidden="1" customHeight="1" x14ac:dyDescent="0.35">
      <c r="A17" s="20">
        <v>44511</v>
      </c>
      <c r="B17" s="1">
        <v>202111164</v>
      </c>
      <c r="C17" s="2">
        <v>115.56</v>
      </c>
      <c r="D17" s="2">
        <v>115.56</v>
      </c>
      <c r="E17" s="2">
        <f t="shared" si="0"/>
        <v>402.32</v>
      </c>
      <c r="G17" s="9">
        <v>44841</v>
      </c>
    </row>
    <row r="18" spans="1:7" ht="20.149999999999999" hidden="1" customHeight="1" x14ac:dyDescent="0.35">
      <c r="A18" s="20">
        <v>44524</v>
      </c>
      <c r="B18" s="1">
        <v>202111350</v>
      </c>
      <c r="C18" s="2">
        <v>111.28</v>
      </c>
      <c r="D18" s="2">
        <v>111.28</v>
      </c>
      <c r="E18" s="2">
        <f t="shared" si="0"/>
        <v>402.32000000000005</v>
      </c>
      <c r="G18" s="9">
        <v>44841</v>
      </c>
    </row>
    <row r="19" spans="1:7" ht="20.149999999999999" customHeight="1" x14ac:dyDescent="0.35">
      <c r="A19" s="20">
        <v>44587</v>
      </c>
      <c r="B19" s="1">
        <v>202201429</v>
      </c>
      <c r="C19" s="2">
        <v>111.28</v>
      </c>
      <c r="D19" s="2"/>
      <c r="E19" s="2">
        <f t="shared" si="0"/>
        <v>513.6</v>
      </c>
    </row>
    <row r="20" spans="1:7" ht="20.149999999999999" customHeight="1" x14ac:dyDescent="0.35">
      <c r="A20" s="20"/>
      <c r="B20" s="1"/>
      <c r="C20" s="2"/>
      <c r="D20" s="2"/>
      <c r="E20" s="2">
        <f t="shared" si="0"/>
        <v>513.6</v>
      </c>
    </row>
    <row r="21" spans="1:7" ht="20.149999999999999" customHeight="1" x14ac:dyDescent="0.35">
      <c r="A21" s="20"/>
      <c r="B21" s="1"/>
      <c r="C21" s="2"/>
      <c r="D21" s="2"/>
      <c r="E21" s="2">
        <f t="shared" si="0"/>
        <v>513.6</v>
      </c>
    </row>
    <row r="22" spans="1:7" ht="20.149999999999999" customHeight="1" x14ac:dyDescent="0.35">
      <c r="A22" s="20"/>
      <c r="B22" s="1"/>
      <c r="C22" s="2"/>
      <c r="D22" s="2"/>
      <c r="E22" s="2">
        <f t="shared" si="0"/>
        <v>513.6</v>
      </c>
    </row>
    <row r="23" spans="1:7" ht="20.149999999999999" customHeight="1" x14ac:dyDescent="0.35">
      <c r="A23" s="20"/>
      <c r="B23" s="1"/>
      <c r="C23" s="2"/>
      <c r="D23" s="2"/>
      <c r="E23" s="2">
        <f t="shared" si="0"/>
        <v>513.6</v>
      </c>
    </row>
    <row r="24" spans="1:7" x14ac:dyDescent="0.35">
      <c r="C24" s="5"/>
      <c r="D24" s="5"/>
      <c r="E24" s="5"/>
    </row>
    <row r="25" spans="1:7" x14ac:dyDescent="0.35">
      <c r="C25" s="5"/>
      <c r="D25" s="5"/>
      <c r="E25" s="5"/>
    </row>
    <row r="26" spans="1:7" x14ac:dyDescent="0.35">
      <c r="C26" s="5"/>
      <c r="D26" s="5"/>
      <c r="E26" s="5"/>
    </row>
    <row r="27" spans="1:7" x14ac:dyDescent="0.35">
      <c r="C27" s="5"/>
      <c r="D27" s="5"/>
      <c r="E27" s="5"/>
    </row>
    <row r="28" spans="1:7" x14ac:dyDescent="0.35">
      <c r="C28" s="5"/>
      <c r="D28" s="5"/>
      <c r="E28" s="5"/>
    </row>
    <row r="29" spans="1:7" x14ac:dyDescent="0.35">
      <c r="C29" s="5"/>
      <c r="D29" s="5"/>
      <c r="E29" s="5"/>
    </row>
    <row r="30" spans="1:7" x14ac:dyDescent="0.35">
      <c r="C30" s="5"/>
      <c r="D30" s="5"/>
      <c r="E30" s="5"/>
    </row>
    <row r="31" spans="1:7" x14ac:dyDescent="0.35">
      <c r="C31" s="5"/>
      <c r="D31" s="5"/>
      <c r="E31" s="5"/>
    </row>
    <row r="32" spans="1:7" x14ac:dyDescent="0.35">
      <c r="C32" s="5"/>
      <c r="D32" s="5"/>
      <c r="E32" s="5"/>
    </row>
    <row r="33" spans="3:5" x14ac:dyDescent="0.35">
      <c r="C33" s="5"/>
      <c r="D33" s="5"/>
      <c r="E33" s="5"/>
    </row>
    <row r="34" spans="3:5" x14ac:dyDescent="0.35">
      <c r="C34" s="5"/>
      <c r="D34" s="5"/>
      <c r="E34" s="5"/>
    </row>
    <row r="35" spans="3:5" x14ac:dyDescent="0.35">
      <c r="C35" s="5"/>
      <c r="D35" s="5"/>
      <c r="E35" s="5"/>
    </row>
    <row r="36" spans="3:5" x14ac:dyDescent="0.35">
      <c r="C36" s="5"/>
      <c r="D36" s="5"/>
      <c r="E36" s="5"/>
    </row>
  </sheetData>
  <mergeCells count="5">
    <mergeCell ref="G3:K6"/>
    <mergeCell ref="B3:C3"/>
    <mergeCell ref="B4:C4"/>
    <mergeCell ref="B5:C5"/>
    <mergeCell ref="B6:C6"/>
  </mergeCells>
  <printOptions horizontalCentered="1"/>
  <pageMargins left="0.70866141732283472" right="0.70866141732283472" top="2.3228346456692917" bottom="0.74803149606299213" header="0.31496062992125984" footer="0.31496062992125984"/>
  <pageSetup paperSize="9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5">
    <tabColor rgb="FF7030A0"/>
  </sheetPr>
  <dimension ref="A1:K40"/>
  <sheetViews>
    <sheetView topLeftCell="A9" workbookViewId="0">
      <selection activeCell="A9" sqref="A1:XFD1048576"/>
    </sheetView>
  </sheetViews>
  <sheetFormatPr defaultRowHeight="14.5" x14ac:dyDescent="0.35"/>
  <cols>
    <col min="1" max="1" width="13.26953125" style="18" customWidth="1"/>
    <col min="2" max="5" width="16.54296875" customWidth="1"/>
  </cols>
  <sheetData>
    <row r="1" spans="1:11" ht="23.5" x14ac:dyDescent="0.55000000000000004">
      <c r="A1" s="17" t="s">
        <v>271</v>
      </c>
    </row>
    <row r="2" spans="1:11" ht="15" thickBot="1" x14ac:dyDescent="0.4"/>
    <row r="3" spans="1:11" ht="14.5" customHeight="1" x14ac:dyDescent="0.35">
      <c r="A3" s="34" t="s">
        <v>2</v>
      </c>
      <c r="B3" s="200" t="s">
        <v>611</v>
      </c>
      <c r="C3" s="201"/>
      <c r="D3" s="30"/>
      <c r="E3" s="31"/>
      <c r="G3" s="196" t="str">
        <f>VLOOKUP(A4,'Customer List'!$A$3:$N$532,2,0)</f>
        <v>SELETAR COUNTRY CLUB                                   101, Seletar Club Road. Singapore 798273</v>
      </c>
      <c r="H3" s="196"/>
      <c r="I3" s="196"/>
      <c r="J3" s="196"/>
      <c r="K3" s="196"/>
    </row>
    <row r="4" spans="1:11" ht="14.5" customHeight="1" x14ac:dyDescent="0.35">
      <c r="A4" s="32" t="s">
        <v>586</v>
      </c>
      <c r="B4" s="202" t="s">
        <v>612</v>
      </c>
      <c r="C4" s="203"/>
      <c r="D4" s="22"/>
      <c r="E4" s="14"/>
      <c r="G4" s="196"/>
      <c r="H4" s="196"/>
      <c r="I4" s="196"/>
      <c r="J4" s="196"/>
      <c r="K4" s="196"/>
    </row>
    <row r="5" spans="1:11" x14ac:dyDescent="0.35">
      <c r="A5" s="32"/>
      <c r="B5" s="202" t="s">
        <v>613</v>
      </c>
      <c r="C5" s="203"/>
      <c r="D5" s="22"/>
      <c r="E5" s="14"/>
      <c r="G5" s="196"/>
      <c r="H5" s="196"/>
      <c r="I5" s="196"/>
      <c r="J5" s="196"/>
      <c r="K5" s="196"/>
    </row>
    <row r="6" spans="1:11" ht="15" thickBot="1" x14ac:dyDescent="0.4">
      <c r="A6" s="33"/>
      <c r="B6" s="204"/>
      <c r="C6" s="205"/>
      <c r="D6" s="22"/>
      <c r="E6" s="35" t="s">
        <v>944</v>
      </c>
      <c r="G6" s="196"/>
      <c r="H6" s="196"/>
      <c r="I6" s="196"/>
      <c r="J6" s="196"/>
      <c r="K6" s="196"/>
    </row>
    <row r="8" spans="1:11" ht="20.149999999999999" customHeight="1" x14ac:dyDescent="0.35">
      <c r="A8" s="19" t="s">
        <v>272</v>
      </c>
      <c r="B8" s="16" t="s">
        <v>273</v>
      </c>
      <c r="C8" s="16" t="s">
        <v>274</v>
      </c>
      <c r="D8" s="16" t="s">
        <v>275</v>
      </c>
      <c r="E8" s="16" t="s">
        <v>276</v>
      </c>
    </row>
    <row r="9" spans="1:11" ht="18" customHeight="1" x14ac:dyDescent="0.35">
      <c r="A9" s="57">
        <v>45266</v>
      </c>
      <c r="B9" s="65">
        <v>202212095</v>
      </c>
      <c r="C9" s="62">
        <v>7.49</v>
      </c>
      <c r="D9" s="38"/>
      <c r="E9" s="2">
        <f>C9-D9</f>
        <v>7.49</v>
      </c>
    </row>
    <row r="10" spans="1:11" ht="18" customHeight="1" x14ac:dyDescent="0.35">
      <c r="A10" s="20">
        <v>45266</v>
      </c>
      <c r="B10" s="65">
        <v>202212096</v>
      </c>
      <c r="C10" s="6">
        <v>109.57</v>
      </c>
      <c r="D10" s="38"/>
      <c r="E10" s="2">
        <f>E9+C10-D10</f>
        <v>117.05999999999999</v>
      </c>
    </row>
    <row r="11" spans="1:11" ht="18" customHeight="1" x14ac:dyDescent="0.35">
      <c r="A11" s="20">
        <v>45288</v>
      </c>
      <c r="B11" s="65">
        <v>202212481</v>
      </c>
      <c r="C11" s="6">
        <v>208.97</v>
      </c>
      <c r="D11" s="38"/>
      <c r="E11" s="2">
        <f t="shared" ref="E11:E20" si="0">E10+C11-D11</f>
        <v>326.02999999999997</v>
      </c>
    </row>
    <row r="12" spans="1:11" ht="18" customHeight="1" x14ac:dyDescent="0.35">
      <c r="A12" s="37">
        <v>44946</v>
      </c>
      <c r="B12" s="21" t="s">
        <v>275</v>
      </c>
      <c r="C12" s="38"/>
      <c r="D12" s="38">
        <v>326.02999999999997</v>
      </c>
      <c r="E12" s="2">
        <f t="shared" si="0"/>
        <v>0</v>
      </c>
    </row>
    <row r="13" spans="1:11" ht="18" customHeight="1" x14ac:dyDescent="0.35">
      <c r="A13" s="37">
        <v>44953</v>
      </c>
      <c r="B13" s="21">
        <v>202301381</v>
      </c>
      <c r="C13" s="38">
        <v>153.13999999999999</v>
      </c>
      <c r="D13" s="38"/>
      <c r="E13" s="2">
        <f t="shared" si="0"/>
        <v>153.13999999999999</v>
      </c>
    </row>
    <row r="14" spans="1:11" ht="18" customHeight="1" x14ac:dyDescent="0.35">
      <c r="A14" s="37">
        <v>44985</v>
      </c>
      <c r="B14" s="21" t="s">
        <v>275</v>
      </c>
      <c r="C14" s="38"/>
      <c r="D14" s="38">
        <v>153.13999999999999</v>
      </c>
      <c r="E14" s="2">
        <f t="shared" si="0"/>
        <v>0</v>
      </c>
    </row>
    <row r="15" spans="1:11" ht="18" customHeight="1" x14ac:dyDescent="0.35">
      <c r="A15" s="37">
        <v>44971</v>
      </c>
      <c r="B15" s="21">
        <v>202302254</v>
      </c>
      <c r="C15" s="38">
        <v>82.94</v>
      </c>
      <c r="D15" s="38"/>
      <c r="E15" s="2">
        <f t="shared" si="0"/>
        <v>82.94</v>
      </c>
    </row>
    <row r="16" spans="1:11" ht="18" customHeight="1" x14ac:dyDescent="0.35">
      <c r="A16" s="37">
        <v>45005</v>
      </c>
      <c r="B16" s="21" t="s">
        <v>275</v>
      </c>
      <c r="C16" s="38"/>
      <c r="D16" s="38">
        <v>82.94</v>
      </c>
      <c r="E16" s="2">
        <f t="shared" si="0"/>
        <v>0</v>
      </c>
    </row>
    <row r="17" spans="1:5" ht="18" customHeight="1" x14ac:dyDescent="0.35">
      <c r="A17" s="37">
        <v>44986</v>
      </c>
      <c r="B17" s="21">
        <v>202303009</v>
      </c>
      <c r="C17" s="38">
        <v>138.24</v>
      </c>
      <c r="D17" s="38"/>
      <c r="E17" s="2">
        <f t="shared" si="0"/>
        <v>138.24</v>
      </c>
    </row>
    <row r="18" spans="1:5" ht="18" customHeight="1" x14ac:dyDescent="0.35">
      <c r="A18" s="37">
        <v>44999</v>
      </c>
      <c r="B18" s="21">
        <v>202303279</v>
      </c>
      <c r="C18" s="38">
        <v>102.6</v>
      </c>
      <c r="D18" s="38"/>
      <c r="E18" s="2">
        <f t="shared" si="0"/>
        <v>240.84</v>
      </c>
    </row>
    <row r="19" spans="1:5" ht="18" customHeight="1" x14ac:dyDescent="0.35">
      <c r="A19" s="57"/>
      <c r="B19" s="65"/>
      <c r="C19" s="62"/>
      <c r="D19" s="2"/>
      <c r="E19" s="2">
        <f t="shared" si="0"/>
        <v>240.84</v>
      </c>
    </row>
    <row r="20" spans="1:5" ht="18" customHeight="1" x14ac:dyDescent="0.35">
      <c r="A20" s="20"/>
      <c r="B20" s="65"/>
      <c r="C20" s="6"/>
      <c r="D20" s="2"/>
      <c r="E20" s="2">
        <f t="shared" si="0"/>
        <v>240.84</v>
      </c>
    </row>
    <row r="21" spans="1:5" ht="18" customHeight="1" x14ac:dyDescent="0.35">
      <c r="A21" s="20"/>
      <c r="B21" s="65"/>
      <c r="C21" s="6"/>
      <c r="D21" s="2"/>
      <c r="E21" s="2">
        <f t="shared" ref="E21" si="1">E20+C21</f>
        <v>240.84</v>
      </c>
    </row>
    <row r="22" spans="1:5" x14ac:dyDescent="0.35">
      <c r="C22" s="5"/>
      <c r="D22" s="5"/>
      <c r="E22" s="5"/>
    </row>
    <row r="23" spans="1:5" x14ac:dyDescent="0.35">
      <c r="C23" s="5"/>
      <c r="D23" s="5"/>
      <c r="E23" s="5"/>
    </row>
    <row r="24" spans="1:5" x14ac:dyDescent="0.35">
      <c r="C24" s="5"/>
      <c r="D24" s="5"/>
      <c r="E24" s="5"/>
    </row>
    <row r="25" spans="1:5" x14ac:dyDescent="0.35">
      <c r="C25" s="5"/>
      <c r="D25" s="5"/>
      <c r="E25" s="5"/>
    </row>
    <row r="26" spans="1:5" x14ac:dyDescent="0.35">
      <c r="C26" s="5"/>
      <c r="D26" s="5"/>
      <c r="E26" s="5"/>
    </row>
    <row r="27" spans="1:5" x14ac:dyDescent="0.35">
      <c r="C27" s="5"/>
      <c r="D27" s="5"/>
      <c r="E27" s="5"/>
    </row>
    <row r="28" spans="1:5" x14ac:dyDescent="0.35">
      <c r="C28" s="5"/>
      <c r="D28" s="5"/>
      <c r="E28" s="5"/>
    </row>
    <row r="29" spans="1:5" x14ac:dyDescent="0.35">
      <c r="C29" s="5"/>
      <c r="D29" s="5"/>
      <c r="E29" s="5"/>
    </row>
    <row r="30" spans="1:5" x14ac:dyDescent="0.35">
      <c r="C30" s="5"/>
      <c r="D30" s="5"/>
      <c r="E30" s="5"/>
    </row>
    <row r="31" spans="1:5" x14ac:dyDescent="0.35">
      <c r="C31" s="5"/>
      <c r="D31" s="5"/>
      <c r="E31" s="5"/>
    </row>
    <row r="32" spans="1:5" x14ac:dyDescent="0.35">
      <c r="C32" s="5"/>
      <c r="D32" s="5"/>
      <c r="E32" s="5"/>
    </row>
    <row r="33" spans="3:5" x14ac:dyDescent="0.35">
      <c r="C33" s="5"/>
      <c r="D33" s="5"/>
      <c r="E33" s="5"/>
    </row>
    <row r="34" spans="3:5" x14ac:dyDescent="0.35">
      <c r="C34" s="5"/>
      <c r="D34" s="5"/>
      <c r="E34" s="5"/>
    </row>
    <row r="35" spans="3:5" x14ac:dyDescent="0.35">
      <c r="C35" s="5"/>
      <c r="D35" s="5"/>
      <c r="E35" s="5"/>
    </row>
    <row r="36" spans="3:5" x14ac:dyDescent="0.35">
      <c r="C36" s="5"/>
      <c r="D36" s="5"/>
      <c r="E36" s="5"/>
    </row>
    <row r="37" spans="3:5" x14ac:dyDescent="0.35">
      <c r="C37" s="5"/>
      <c r="D37" s="5"/>
      <c r="E37" s="5"/>
    </row>
    <row r="38" spans="3:5" x14ac:dyDescent="0.35">
      <c r="C38" s="5"/>
      <c r="D38" s="5"/>
      <c r="E38" s="5"/>
    </row>
    <row r="39" spans="3:5" x14ac:dyDescent="0.35">
      <c r="C39" s="5"/>
      <c r="D39" s="5"/>
      <c r="E39" s="5"/>
    </row>
    <row r="40" spans="3:5" x14ac:dyDescent="0.35">
      <c r="C40" s="5"/>
      <c r="D40" s="5"/>
      <c r="E40" s="5"/>
    </row>
  </sheetData>
  <mergeCells count="5">
    <mergeCell ref="B3:C3"/>
    <mergeCell ref="G3:K6"/>
    <mergeCell ref="B4:C4"/>
    <mergeCell ref="B5:C5"/>
    <mergeCell ref="B6:C6"/>
  </mergeCells>
  <printOptions horizontalCentered="1"/>
  <pageMargins left="0.70866141732283472" right="0.70866141732283472" top="2.3228346456692917" bottom="0.74803149606299213" header="0.31496062992125984" footer="0.31496062992125984"/>
  <pageSetup paperSize="9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8B74D-9886-47A2-93C7-2BE2BCB47EC1}">
  <sheetPr>
    <tabColor rgb="FF7030A0"/>
  </sheetPr>
  <dimension ref="A1:K23"/>
  <sheetViews>
    <sheetView topLeftCell="A3" workbookViewId="0">
      <selection activeCell="D9" sqref="D9"/>
    </sheetView>
  </sheetViews>
  <sheetFormatPr defaultRowHeight="14.5" x14ac:dyDescent="0.35"/>
  <cols>
    <col min="1" max="1" width="13.26953125" style="18" customWidth="1"/>
    <col min="2" max="2" width="18.36328125" customWidth="1"/>
    <col min="3" max="5" width="16.54296875" customWidth="1"/>
  </cols>
  <sheetData>
    <row r="1" spans="1:11" ht="23.5" x14ac:dyDescent="0.55000000000000004">
      <c r="A1" s="17" t="s">
        <v>271</v>
      </c>
    </row>
    <row r="2" spans="1:11" ht="15" thickBot="1" x14ac:dyDescent="0.4"/>
    <row r="3" spans="1:11" ht="14.5" customHeight="1" x14ac:dyDescent="0.35">
      <c r="A3" s="18" t="s">
        <v>2</v>
      </c>
      <c r="B3" s="223" t="s">
        <v>397</v>
      </c>
      <c r="C3" s="224"/>
      <c r="D3" s="15"/>
      <c r="E3" s="14"/>
      <c r="G3" s="196" t="str">
        <f>VLOOKUP(A4,'Customer List'!$A$3:$N$532,2,0)</f>
        <v>好运                                                        Blk 15, Woodlands Loop, #03-24 Singapore 738322</v>
      </c>
      <c r="H3" s="196"/>
      <c r="I3" s="196"/>
      <c r="J3" s="196"/>
      <c r="K3" s="196"/>
    </row>
    <row r="4" spans="1:11" x14ac:dyDescent="0.35">
      <c r="A4" s="18" t="s">
        <v>146</v>
      </c>
      <c r="B4" s="225" t="s">
        <v>398</v>
      </c>
      <c r="C4" s="226"/>
      <c r="D4" s="15"/>
      <c r="E4" s="14"/>
      <c r="G4" s="196"/>
      <c r="H4" s="196"/>
      <c r="I4" s="196"/>
      <c r="J4" s="196"/>
      <c r="K4" s="196"/>
    </row>
    <row r="5" spans="1:11" x14ac:dyDescent="0.35">
      <c r="B5" s="225" t="s">
        <v>399</v>
      </c>
      <c r="C5" s="226"/>
      <c r="D5" s="15"/>
      <c r="E5" s="14"/>
      <c r="G5" s="196"/>
      <c r="H5" s="196"/>
      <c r="I5" s="196"/>
      <c r="J5" s="196"/>
      <c r="K5" s="196"/>
    </row>
    <row r="6" spans="1:11" ht="15" thickBot="1" x14ac:dyDescent="0.4">
      <c r="B6" s="227"/>
      <c r="C6" s="228"/>
      <c r="D6" s="15"/>
      <c r="E6" s="35" t="s">
        <v>943</v>
      </c>
      <c r="G6" s="196"/>
      <c r="H6" s="196"/>
      <c r="I6" s="196"/>
      <c r="J6" s="196"/>
      <c r="K6" s="196"/>
    </row>
    <row r="8" spans="1:11" ht="20.149999999999999" customHeight="1" x14ac:dyDescent="0.35">
      <c r="A8" s="19" t="s">
        <v>272</v>
      </c>
      <c r="B8" s="16" t="s">
        <v>273</v>
      </c>
      <c r="C8" s="16" t="s">
        <v>274</v>
      </c>
      <c r="D8" s="16" t="s">
        <v>275</v>
      </c>
      <c r="E8" s="16" t="s">
        <v>276</v>
      </c>
    </row>
    <row r="9" spans="1:11" ht="18" customHeight="1" x14ac:dyDescent="0.35">
      <c r="A9" s="37">
        <v>44985</v>
      </c>
      <c r="B9" s="21">
        <v>202302525</v>
      </c>
      <c r="C9" s="38">
        <v>1019.4</v>
      </c>
      <c r="D9" s="38"/>
      <c r="E9" s="2">
        <f>C9</f>
        <v>1019.4</v>
      </c>
    </row>
    <row r="10" spans="1:11" ht="20.149999999999999" customHeight="1" x14ac:dyDescent="0.35">
      <c r="A10" s="37">
        <v>45016</v>
      </c>
      <c r="B10" s="21">
        <v>202303637</v>
      </c>
      <c r="C10" s="38">
        <v>1027.95</v>
      </c>
      <c r="D10" s="38"/>
      <c r="E10" s="2">
        <f>E9+C10-D10</f>
        <v>2047.35</v>
      </c>
    </row>
    <row r="11" spans="1:11" ht="20.149999999999999" customHeight="1" x14ac:dyDescent="0.35">
      <c r="A11" s="37">
        <v>45024</v>
      </c>
      <c r="B11" s="21" t="s">
        <v>945</v>
      </c>
      <c r="C11" s="38"/>
      <c r="D11" s="38">
        <v>2047.35</v>
      </c>
      <c r="E11" s="2">
        <f t="shared" ref="E11:E12" si="0">E10+C11-D11</f>
        <v>0</v>
      </c>
    </row>
    <row r="12" spans="1:11" ht="20.149999999999999" customHeight="1" x14ac:dyDescent="0.35">
      <c r="A12" s="37"/>
      <c r="B12" s="21"/>
      <c r="C12" s="38"/>
      <c r="D12" s="38"/>
      <c r="E12" s="2">
        <f t="shared" si="0"/>
        <v>0</v>
      </c>
    </row>
    <row r="13" spans="1:11" ht="20.149999999999999" customHeight="1" x14ac:dyDescent="0.35">
      <c r="A13" s="37"/>
      <c r="B13" s="21"/>
      <c r="C13" s="50"/>
      <c r="D13" s="50"/>
      <c r="E13" s="62"/>
    </row>
    <row r="14" spans="1:11" ht="20" customHeight="1" x14ac:dyDescent="0.35">
      <c r="A14" s="3"/>
      <c r="B14" s="235" t="s">
        <v>900</v>
      </c>
      <c r="C14" s="236"/>
      <c r="D14" s="237"/>
      <c r="E14" s="138">
        <f>E12</f>
        <v>0</v>
      </c>
    </row>
    <row r="15" spans="1:11" x14ac:dyDescent="0.35">
      <c r="C15" s="5"/>
      <c r="D15" s="5"/>
      <c r="E15" s="5"/>
    </row>
    <row r="16" spans="1:11" x14ac:dyDescent="0.35">
      <c r="C16" s="5"/>
      <c r="D16" s="5"/>
      <c r="E16" s="5"/>
    </row>
    <row r="17" spans="3:5" x14ac:dyDescent="0.35">
      <c r="C17" s="5"/>
      <c r="D17" s="5"/>
      <c r="E17" s="5"/>
    </row>
    <row r="18" spans="3:5" x14ac:dyDescent="0.35">
      <c r="C18" s="5"/>
      <c r="D18" s="5"/>
      <c r="E18" s="5"/>
    </row>
    <row r="19" spans="3:5" x14ac:dyDescent="0.35">
      <c r="C19" s="5"/>
      <c r="D19" s="5"/>
      <c r="E19" s="5"/>
    </row>
    <row r="20" spans="3:5" x14ac:dyDescent="0.35">
      <c r="C20" s="5"/>
      <c r="D20" s="5"/>
      <c r="E20" s="5"/>
    </row>
    <row r="21" spans="3:5" x14ac:dyDescent="0.35">
      <c r="C21" s="5"/>
      <c r="D21" s="5"/>
      <c r="E21" s="5"/>
    </row>
    <row r="22" spans="3:5" x14ac:dyDescent="0.35">
      <c r="C22" s="5"/>
      <c r="D22" s="5"/>
      <c r="E22" s="5"/>
    </row>
    <row r="23" spans="3:5" x14ac:dyDescent="0.35">
      <c r="C23" s="5"/>
      <c r="D23" s="5"/>
      <c r="E23" s="5"/>
    </row>
  </sheetData>
  <mergeCells count="6">
    <mergeCell ref="B14:D14"/>
    <mergeCell ref="B3:C3"/>
    <mergeCell ref="G3:K6"/>
    <mergeCell ref="B4:C4"/>
    <mergeCell ref="B5:C5"/>
    <mergeCell ref="B6:C6"/>
  </mergeCells>
  <printOptions horizontalCentered="1"/>
  <pageMargins left="0.70866141732283472" right="0.70866141732283472" top="2.3228346456692917" bottom="0.74803149606299213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1">
    <tabColor rgb="FF92D050"/>
  </sheetPr>
  <dimension ref="A1:K35"/>
  <sheetViews>
    <sheetView topLeftCell="A4" workbookViewId="0">
      <selection activeCell="D12" sqref="D12"/>
    </sheetView>
  </sheetViews>
  <sheetFormatPr defaultRowHeight="14.5" x14ac:dyDescent="0.35"/>
  <cols>
    <col min="1" max="1" width="13.26953125" style="18" customWidth="1"/>
    <col min="2" max="2" width="18.36328125" customWidth="1"/>
    <col min="3" max="5" width="16.54296875" customWidth="1"/>
  </cols>
  <sheetData>
    <row r="1" spans="1:11" ht="23.5" x14ac:dyDescent="0.55000000000000004">
      <c r="A1" s="17" t="s">
        <v>271</v>
      </c>
    </row>
    <row r="2" spans="1:11" ht="15" thickBot="1" x14ac:dyDescent="0.4"/>
    <row r="3" spans="1:11" ht="14.5" customHeight="1" x14ac:dyDescent="0.35">
      <c r="A3" s="18" t="s">
        <v>2</v>
      </c>
      <c r="B3" s="223" t="s">
        <v>397</v>
      </c>
      <c r="C3" s="224"/>
      <c r="D3" s="15"/>
      <c r="E3" s="14"/>
      <c r="G3" s="196" t="str">
        <f>VLOOKUP(A4,'Customer List'!$A$3:$N$532,2,0)</f>
        <v>好运                                                        Blk 15, Woodlands Loop, #03-24 Singapore 738322</v>
      </c>
      <c r="H3" s="196"/>
      <c r="I3" s="196"/>
      <c r="J3" s="196"/>
      <c r="K3" s="196"/>
    </row>
    <row r="4" spans="1:11" x14ac:dyDescent="0.35">
      <c r="A4" s="18" t="s">
        <v>146</v>
      </c>
      <c r="B4" s="225" t="s">
        <v>398</v>
      </c>
      <c r="C4" s="226"/>
      <c r="D4" s="15"/>
      <c r="E4" s="14"/>
      <c r="G4" s="196"/>
      <c r="H4" s="196"/>
      <c r="I4" s="196"/>
      <c r="J4" s="196"/>
      <c r="K4" s="196"/>
    </row>
    <row r="5" spans="1:11" x14ac:dyDescent="0.35">
      <c r="B5" s="225" t="s">
        <v>399</v>
      </c>
      <c r="C5" s="226"/>
      <c r="D5" s="15"/>
      <c r="E5" s="14"/>
      <c r="G5" s="196"/>
      <c r="H5" s="196"/>
      <c r="I5" s="196"/>
      <c r="J5" s="196"/>
      <c r="K5" s="196"/>
    </row>
    <row r="6" spans="1:11" ht="15" thickBot="1" x14ac:dyDescent="0.4">
      <c r="B6" s="227"/>
      <c r="C6" s="228"/>
      <c r="D6" s="15"/>
      <c r="E6" s="35" t="s">
        <v>892</v>
      </c>
      <c r="G6" s="196"/>
      <c r="H6" s="196"/>
      <c r="I6" s="196"/>
      <c r="J6" s="196"/>
      <c r="K6" s="196"/>
    </row>
    <row r="8" spans="1:11" ht="20.149999999999999" customHeight="1" x14ac:dyDescent="0.35">
      <c r="A8" s="19" t="s">
        <v>272</v>
      </c>
      <c r="B8" s="16" t="s">
        <v>273</v>
      </c>
      <c r="C8" s="16" t="s">
        <v>274</v>
      </c>
      <c r="D8" s="16" t="s">
        <v>275</v>
      </c>
      <c r="E8" s="16" t="s">
        <v>276</v>
      </c>
    </row>
    <row r="9" spans="1:11" ht="18" customHeight="1" x14ac:dyDescent="0.35">
      <c r="A9" s="37">
        <v>44865</v>
      </c>
      <c r="B9" s="21">
        <v>202210544</v>
      </c>
      <c r="C9" s="38">
        <v>712.57</v>
      </c>
      <c r="D9" s="38"/>
      <c r="E9" s="2">
        <f>C9</f>
        <v>712.57</v>
      </c>
    </row>
    <row r="10" spans="1:11" ht="20.149999999999999" customHeight="1" x14ac:dyDescent="0.35">
      <c r="A10" s="37">
        <v>45260</v>
      </c>
      <c r="B10" s="21">
        <v>202211514</v>
      </c>
      <c r="C10" s="38">
        <v>680.98</v>
      </c>
      <c r="D10" s="38"/>
      <c r="E10" s="2">
        <f>E9+C10-D10</f>
        <v>1393.5500000000002</v>
      </c>
    </row>
    <row r="11" spans="1:11" ht="20.149999999999999" customHeight="1" x14ac:dyDescent="0.35">
      <c r="A11" s="37">
        <v>45291</v>
      </c>
      <c r="B11" s="21">
        <v>202212571</v>
      </c>
      <c r="C11" s="38">
        <v>1300.5999999999999</v>
      </c>
      <c r="D11" s="38"/>
      <c r="E11" s="2">
        <f t="shared" ref="E11:E18" si="0">E10+C11-D11</f>
        <v>2694.15</v>
      </c>
    </row>
    <row r="12" spans="1:11" ht="20.149999999999999" customHeight="1" x14ac:dyDescent="0.35">
      <c r="A12" s="37">
        <v>44957</v>
      </c>
      <c r="B12" s="21">
        <v>202301447</v>
      </c>
      <c r="C12" s="38">
        <v>2190.1</v>
      </c>
      <c r="D12" s="38"/>
      <c r="E12" s="2">
        <f t="shared" si="0"/>
        <v>4884.25</v>
      </c>
    </row>
    <row r="13" spans="1:11" ht="40.5" customHeight="1" x14ac:dyDescent="0.35">
      <c r="A13" s="37" t="s">
        <v>901</v>
      </c>
      <c r="B13" s="141" t="s">
        <v>919</v>
      </c>
      <c r="C13" s="38"/>
      <c r="D13" s="38">
        <f>20*2.5</f>
        <v>50</v>
      </c>
      <c r="E13" s="2">
        <f t="shared" si="0"/>
        <v>4834.25</v>
      </c>
    </row>
    <row r="14" spans="1:11" ht="20.149999999999999" customHeight="1" x14ac:dyDescent="0.35">
      <c r="A14" s="37" t="s">
        <v>901</v>
      </c>
      <c r="B14" s="21" t="s">
        <v>920</v>
      </c>
      <c r="C14" s="38"/>
      <c r="D14" s="38">
        <v>30</v>
      </c>
      <c r="E14" s="2">
        <f t="shared" si="0"/>
        <v>4804.25</v>
      </c>
    </row>
    <row r="15" spans="1:11" ht="48" customHeight="1" x14ac:dyDescent="0.35">
      <c r="A15" s="37">
        <v>44947</v>
      </c>
      <c r="B15" s="141" t="s">
        <v>914</v>
      </c>
      <c r="C15" s="38"/>
      <c r="D15" s="38"/>
      <c r="E15" s="2">
        <f t="shared" si="0"/>
        <v>4804.25</v>
      </c>
    </row>
    <row r="16" spans="1:11" ht="20.149999999999999" customHeight="1" x14ac:dyDescent="0.35">
      <c r="A16" s="37">
        <v>44949</v>
      </c>
      <c r="B16" s="21" t="s">
        <v>912</v>
      </c>
      <c r="C16" s="38"/>
      <c r="D16" s="38"/>
      <c r="E16" s="2">
        <f t="shared" si="0"/>
        <v>4804.25</v>
      </c>
    </row>
    <row r="17" spans="1:5" ht="62" customHeight="1" x14ac:dyDescent="0.35">
      <c r="A17" s="142">
        <v>44962</v>
      </c>
      <c r="B17" s="141" t="s">
        <v>913</v>
      </c>
      <c r="C17" s="38"/>
      <c r="D17" s="38"/>
      <c r="E17" s="2">
        <f t="shared" si="0"/>
        <v>4804.25</v>
      </c>
    </row>
    <row r="18" spans="1:5" ht="20.149999999999999" customHeight="1" x14ac:dyDescent="0.35">
      <c r="A18" s="37"/>
      <c r="B18" s="21"/>
      <c r="C18" s="38"/>
      <c r="D18" s="38"/>
      <c r="E18" s="2">
        <f t="shared" si="0"/>
        <v>4804.25</v>
      </c>
    </row>
    <row r="19" spans="1:5" ht="20.149999999999999" customHeight="1" thickBot="1" x14ac:dyDescent="0.4">
      <c r="A19" s="37"/>
      <c r="B19" s="21"/>
      <c r="C19" s="38"/>
      <c r="D19" s="38"/>
      <c r="E19" s="143">
        <f>E18</f>
        <v>4804.25</v>
      </c>
    </row>
    <row r="20" spans="1:5" ht="20.149999999999999" customHeight="1" x14ac:dyDescent="0.35">
      <c r="A20" s="37">
        <v>44831</v>
      </c>
      <c r="B20" s="21">
        <v>202209435</v>
      </c>
      <c r="C20" s="38">
        <v>437</v>
      </c>
      <c r="D20" s="38"/>
      <c r="E20" s="62">
        <f>C20</f>
        <v>437</v>
      </c>
    </row>
    <row r="21" spans="1:5" ht="20.149999999999999" customHeight="1" x14ac:dyDescent="0.35">
      <c r="A21" s="37">
        <v>44834</v>
      </c>
      <c r="B21" s="21">
        <v>202209482</v>
      </c>
      <c r="C21" s="38">
        <v>420.5</v>
      </c>
      <c r="D21" s="38"/>
      <c r="E21" s="6">
        <f>E20+C21-D21</f>
        <v>857.5</v>
      </c>
    </row>
    <row r="22" spans="1:5" ht="20.149999999999999" customHeight="1" x14ac:dyDescent="0.35">
      <c r="A22" s="37">
        <v>44835</v>
      </c>
      <c r="B22" s="21">
        <v>202210033</v>
      </c>
      <c r="C22" s="38">
        <v>410</v>
      </c>
      <c r="D22" s="38"/>
      <c r="E22" s="6">
        <f t="shared" ref="E22:E24" si="1">E21+C22-D22</f>
        <v>1267.5</v>
      </c>
    </row>
    <row r="23" spans="1:5" ht="20.149999999999999" customHeight="1" x14ac:dyDescent="0.35">
      <c r="A23" s="37">
        <v>44837</v>
      </c>
      <c r="B23" s="21">
        <v>202210035</v>
      </c>
      <c r="C23" s="38">
        <v>364.5</v>
      </c>
      <c r="D23" s="38"/>
      <c r="E23" s="6">
        <f t="shared" si="1"/>
        <v>1632</v>
      </c>
    </row>
    <row r="24" spans="1:5" ht="20.149999999999999" customHeight="1" thickBot="1" x14ac:dyDescent="0.4">
      <c r="A24" s="37"/>
      <c r="B24" s="21"/>
      <c r="C24" s="38"/>
      <c r="D24" s="38"/>
      <c r="E24" s="143">
        <f t="shared" si="1"/>
        <v>1632</v>
      </c>
    </row>
    <row r="25" spans="1:5" ht="20.149999999999999" customHeight="1" x14ac:dyDescent="0.35">
      <c r="A25" s="37"/>
      <c r="B25" s="21"/>
      <c r="C25" s="50"/>
      <c r="D25" s="50"/>
      <c r="E25" s="62"/>
    </row>
    <row r="26" spans="1:5" ht="20" customHeight="1" x14ac:dyDescent="0.35">
      <c r="A26" s="3"/>
      <c r="B26" s="235" t="s">
        <v>900</v>
      </c>
      <c r="C26" s="236"/>
      <c r="D26" s="237"/>
      <c r="E26" s="138">
        <f>E19+E24</f>
        <v>6436.25</v>
      </c>
    </row>
    <row r="27" spans="1:5" x14ac:dyDescent="0.35">
      <c r="C27" s="5"/>
      <c r="D27" s="5"/>
      <c r="E27" s="5"/>
    </row>
    <row r="28" spans="1:5" x14ac:dyDescent="0.35">
      <c r="C28" s="5"/>
      <c r="D28" s="5"/>
      <c r="E28" s="5"/>
    </row>
    <row r="29" spans="1:5" x14ac:dyDescent="0.35">
      <c r="C29" s="5"/>
      <c r="D29" s="5"/>
      <c r="E29" s="5"/>
    </row>
    <row r="30" spans="1:5" x14ac:dyDescent="0.35">
      <c r="C30" s="5"/>
      <c r="D30" s="5"/>
      <c r="E30" s="5"/>
    </row>
    <row r="31" spans="1:5" x14ac:dyDescent="0.35">
      <c r="C31" s="5"/>
      <c r="D31" s="5"/>
      <c r="E31" s="5"/>
    </row>
    <row r="32" spans="1:5" x14ac:dyDescent="0.35">
      <c r="C32" s="5"/>
      <c r="D32" s="5"/>
      <c r="E32" s="5"/>
    </row>
    <row r="33" spans="3:5" x14ac:dyDescent="0.35">
      <c r="C33" s="5"/>
      <c r="D33" s="5"/>
      <c r="E33" s="5"/>
    </row>
    <row r="34" spans="3:5" x14ac:dyDescent="0.35">
      <c r="C34" s="5"/>
      <c r="D34" s="5"/>
      <c r="E34" s="5"/>
    </row>
    <row r="35" spans="3:5" x14ac:dyDescent="0.35">
      <c r="C35" s="5"/>
      <c r="D35" s="5"/>
      <c r="E35" s="5"/>
    </row>
  </sheetData>
  <mergeCells count="6">
    <mergeCell ref="B26:D26"/>
    <mergeCell ref="B3:C3"/>
    <mergeCell ref="G3:K6"/>
    <mergeCell ref="B4:C4"/>
    <mergeCell ref="B5:C5"/>
    <mergeCell ref="B6:C6"/>
  </mergeCells>
  <printOptions horizontalCentered="1"/>
  <pageMargins left="0.70866141732283472" right="0.70866141732283472" top="2.3228346456692917" bottom="0.74803149606299213" header="0.31496062992125984" footer="0.31496062992125984"/>
  <pageSetup paperSize="9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0">
    <tabColor rgb="FF92D050"/>
  </sheetPr>
  <dimension ref="A1:J20"/>
  <sheetViews>
    <sheetView workbookViewId="0">
      <selection activeCell="A9" sqref="A9:C12"/>
    </sheetView>
  </sheetViews>
  <sheetFormatPr defaultRowHeight="14.5" x14ac:dyDescent="0.35"/>
  <cols>
    <col min="1" max="1" width="13.26953125" style="18" customWidth="1"/>
    <col min="2" max="2" width="16.54296875" style="11" customWidth="1"/>
    <col min="3" max="3" width="16.54296875" style="5" customWidth="1"/>
    <col min="4" max="5" width="16.54296875" customWidth="1"/>
    <col min="6" max="7" width="10.1796875" bestFit="1" customWidth="1"/>
  </cols>
  <sheetData>
    <row r="1" spans="1:10" ht="20.149999999999999" customHeight="1" x14ac:dyDescent="0.55000000000000004">
      <c r="A1" s="17" t="s">
        <v>271</v>
      </c>
    </row>
    <row r="2" spans="1:10" ht="20.149999999999999" customHeight="1" thickBot="1" x14ac:dyDescent="0.4"/>
    <row r="3" spans="1:10" ht="20.149999999999999" customHeight="1" x14ac:dyDescent="0.35">
      <c r="A3" s="18" t="s">
        <v>2</v>
      </c>
      <c r="B3" s="223" t="s">
        <v>559</v>
      </c>
      <c r="C3" s="224"/>
      <c r="D3" s="15"/>
      <c r="E3" s="14"/>
      <c r="F3" s="196" t="str">
        <f>VLOOKUP(A4,'[1]Customer List'!$A$4:$N$451,2,0)</f>
        <v>TEL: 84552313                                             Adam Road #01-29</v>
      </c>
      <c r="G3" s="196"/>
      <c r="H3" s="196"/>
      <c r="I3" s="196"/>
      <c r="J3" s="196"/>
    </row>
    <row r="4" spans="1:10" ht="20.149999999999999" customHeight="1" x14ac:dyDescent="0.35">
      <c r="A4" s="18" t="s">
        <v>148</v>
      </c>
      <c r="B4" s="225" t="s">
        <v>560</v>
      </c>
      <c r="C4" s="226"/>
      <c r="D4" s="15"/>
      <c r="E4" s="35" t="s">
        <v>319</v>
      </c>
      <c r="F4" s="196"/>
      <c r="G4" s="196"/>
      <c r="H4" s="196"/>
      <c r="I4" s="196"/>
      <c r="J4" s="196"/>
    </row>
    <row r="5" spans="1:10" ht="20.149999999999999" customHeight="1" x14ac:dyDescent="0.35">
      <c r="B5" s="225" t="s">
        <v>561</v>
      </c>
      <c r="C5" s="226"/>
      <c r="D5" s="15"/>
      <c r="E5" s="14"/>
      <c r="F5" s="196"/>
      <c r="G5" s="196"/>
      <c r="H5" s="196"/>
      <c r="I5" s="196"/>
      <c r="J5" s="196"/>
    </row>
    <row r="6" spans="1:10" ht="20.149999999999999" customHeight="1" thickBot="1" x14ac:dyDescent="0.4">
      <c r="B6" s="227" t="s">
        <v>562</v>
      </c>
      <c r="C6" s="228"/>
      <c r="D6" s="15"/>
      <c r="E6" s="35" t="s">
        <v>584</v>
      </c>
      <c r="F6" s="196"/>
      <c r="G6" s="196"/>
      <c r="H6" s="196"/>
      <c r="I6" s="196"/>
      <c r="J6" s="196"/>
    </row>
    <row r="7" spans="1:10" ht="20.149999999999999" customHeight="1" x14ac:dyDescent="0.35"/>
    <row r="8" spans="1:10" ht="20.149999999999999" customHeight="1" x14ac:dyDescent="0.35">
      <c r="A8" s="19" t="s">
        <v>272</v>
      </c>
      <c r="B8" s="16" t="s">
        <v>273</v>
      </c>
      <c r="C8" s="73" t="s">
        <v>274</v>
      </c>
      <c r="D8" s="16" t="s">
        <v>275</v>
      </c>
      <c r="E8" s="16" t="s">
        <v>276</v>
      </c>
    </row>
    <row r="9" spans="1:10" ht="20.149999999999999" customHeight="1" x14ac:dyDescent="0.35">
      <c r="A9" s="52"/>
      <c r="B9" s="42"/>
      <c r="C9" s="2"/>
      <c r="D9" s="2"/>
      <c r="E9" s="2">
        <f>C9-D9</f>
        <v>0</v>
      </c>
    </row>
    <row r="10" spans="1:10" ht="20.149999999999999" customHeight="1" x14ac:dyDescent="0.35">
      <c r="A10" s="52"/>
      <c r="B10" s="42"/>
      <c r="C10" s="2"/>
      <c r="D10" s="2"/>
      <c r="E10" s="2">
        <f t="shared" ref="E10:E19" si="0">E9+C10-D10</f>
        <v>0</v>
      </c>
    </row>
    <row r="11" spans="1:10" ht="20.149999999999999" customHeight="1" x14ac:dyDescent="0.35">
      <c r="A11" s="52"/>
      <c r="B11" s="42"/>
      <c r="C11" s="2"/>
      <c r="D11" s="2"/>
      <c r="E11" s="2">
        <f t="shared" si="0"/>
        <v>0</v>
      </c>
    </row>
    <row r="12" spans="1:10" ht="20.149999999999999" customHeight="1" x14ac:dyDescent="0.35">
      <c r="A12" s="52"/>
      <c r="B12" s="42"/>
      <c r="C12" s="2"/>
      <c r="D12" s="2"/>
      <c r="E12" s="2">
        <f t="shared" si="0"/>
        <v>0</v>
      </c>
    </row>
    <row r="13" spans="1:10" ht="20.149999999999999" customHeight="1" x14ac:dyDescent="0.35">
      <c r="A13" s="52"/>
      <c r="B13" s="42"/>
      <c r="C13" s="2"/>
      <c r="D13" s="2"/>
      <c r="E13" s="2">
        <f t="shared" si="0"/>
        <v>0</v>
      </c>
    </row>
    <row r="14" spans="1:10" ht="20.149999999999999" customHeight="1" x14ac:dyDescent="0.35">
      <c r="A14" s="20"/>
      <c r="B14" s="42"/>
      <c r="C14" s="2"/>
      <c r="D14" s="2"/>
      <c r="E14" s="2">
        <f t="shared" si="0"/>
        <v>0</v>
      </c>
    </row>
    <row r="15" spans="1:10" ht="20.149999999999999" customHeight="1" x14ac:dyDescent="0.35">
      <c r="A15" s="52"/>
      <c r="B15" s="42"/>
      <c r="C15" s="2"/>
      <c r="D15" s="2"/>
      <c r="E15" s="2">
        <f t="shared" si="0"/>
        <v>0</v>
      </c>
    </row>
    <row r="16" spans="1:10" ht="20.149999999999999" customHeight="1" x14ac:dyDescent="0.35">
      <c r="A16" s="52"/>
      <c r="B16" s="42"/>
      <c r="C16" s="2"/>
      <c r="D16" s="2"/>
      <c r="E16" s="2">
        <f t="shared" si="0"/>
        <v>0</v>
      </c>
      <c r="G16" s="10"/>
    </row>
    <row r="17" spans="1:6" ht="20.149999999999999" customHeight="1" x14ac:dyDescent="0.35">
      <c r="A17" s="52"/>
      <c r="B17" s="42"/>
      <c r="C17" s="2"/>
      <c r="D17" s="2"/>
      <c r="E17" s="2">
        <f t="shared" si="0"/>
        <v>0</v>
      </c>
      <c r="F17" s="10"/>
    </row>
    <row r="18" spans="1:6" ht="20.149999999999999" customHeight="1" x14ac:dyDescent="0.35">
      <c r="A18" s="52"/>
      <c r="B18" s="42"/>
      <c r="C18" s="2"/>
      <c r="D18" s="2"/>
      <c r="E18" s="2">
        <f t="shared" si="0"/>
        <v>0</v>
      </c>
      <c r="F18" s="10"/>
    </row>
    <row r="19" spans="1:6" ht="20.149999999999999" customHeight="1" x14ac:dyDescent="0.35">
      <c r="A19" s="20"/>
      <c r="B19" s="42"/>
      <c r="C19" s="2"/>
      <c r="D19" s="2"/>
      <c r="E19" s="2">
        <f t="shared" si="0"/>
        <v>0</v>
      </c>
    </row>
    <row r="20" spans="1:6" x14ac:dyDescent="0.35">
      <c r="B20" s="44"/>
    </row>
  </sheetData>
  <mergeCells count="5">
    <mergeCell ref="B3:C3"/>
    <mergeCell ref="F3:J6"/>
    <mergeCell ref="B4:C4"/>
    <mergeCell ref="B5:C5"/>
    <mergeCell ref="B6:C6"/>
  </mergeCells>
  <printOptions horizontalCentered="1"/>
  <pageMargins left="0.70866141732283505" right="0.70866141732283505" top="2.3228346456692899" bottom="0.74803149606299202" header="0.31496062992126" footer="0.31496062992126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68A43-1D28-4486-9703-66BE8CEB1A9D}">
  <dimension ref="A1:AD1044"/>
  <sheetViews>
    <sheetView tabSelected="1" zoomScale="110" zoomScaleNormal="110" workbookViewId="0">
      <pane xSplit="1" ySplit="3" topLeftCell="E262" activePane="bottomRight" state="frozen"/>
      <selection activeCell="B117" sqref="B117:N117"/>
      <selection pane="topRight" activeCell="B117" sqref="B117:N117"/>
      <selection pane="bottomLeft" activeCell="B117" sqref="B117:N117"/>
      <selection pane="bottomRight" activeCell="M262" sqref="M262"/>
    </sheetView>
  </sheetViews>
  <sheetFormatPr defaultRowHeight="14.5" x14ac:dyDescent="0.35"/>
  <cols>
    <col min="1" max="1" width="19.7265625" style="36" customWidth="1"/>
    <col min="2" max="2" width="14.7265625" style="18" customWidth="1"/>
    <col min="3" max="3" width="14.7265625" customWidth="1"/>
    <col min="4" max="4" width="31.453125" customWidth="1"/>
    <col min="5" max="5" width="18" style="11" customWidth="1"/>
    <col min="6" max="6" width="14.54296875" style="5" customWidth="1"/>
    <col min="7" max="7" width="16.54296875" customWidth="1"/>
    <col min="8" max="8" width="13" style="5" customWidth="1"/>
    <col min="9" max="9" width="12.54296875" style="111" customWidth="1"/>
    <col min="10" max="10" width="12.54296875" style="36" customWidth="1"/>
    <col min="11" max="11" width="12.54296875" style="5" customWidth="1"/>
    <col min="12" max="18" width="14.54296875" customWidth="1"/>
    <col min="19" max="19" width="13.453125" customWidth="1"/>
    <col min="20" max="20" width="12.54296875" style="61" customWidth="1"/>
    <col min="21" max="21" width="10.1796875" style="114" customWidth="1"/>
    <col min="23" max="25" width="12.6328125" customWidth="1"/>
    <col min="26" max="26" width="10.7265625" customWidth="1"/>
    <col min="27" max="30" width="12.6328125" customWidth="1"/>
  </cols>
  <sheetData>
    <row r="1" spans="1:30" ht="23.5" x14ac:dyDescent="0.55000000000000004">
      <c r="A1" s="40" t="s">
        <v>12</v>
      </c>
      <c r="B1" s="124">
        <v>45139</v>
      </c>
      <c r="F1" s="5">
        <f>F2+G2</f>
        <v>33160.794399999992</v>
      </c>
      <c r="G1" s="10">
        <f>F2*0.08</f>
        <v>2456.3583999999996</v>
      </c>
      <c r="H1" s="5">
        <f>G1-G2</f>
        <v>4.3999999999869033E-2</v>
      </c>
      <c r="J1" s="53">
        <f>J2/F2</f>
        <v>0</v>
      </c>
      <c r="Q1" s="45"/>
      <c r="S1" t="s">
        <v>650</v>
      </c>
      <c r="T1" s="61">
        <f>30000-T2</f>
        <v>25023.089999999997</v>
      </c>
      <c r="U1" s="118">
        <f>T2/F2</f>
        <v>0.16209067862409665</v>
      </c>
      <c r="W1" s="191">
        <f>1089</f>
        <v>1089</v>
      </c>
      <c r="X1" s="191"/>
      <c r="Y1" s="191"/>
      <c r="AA1" s="191">
        <f>250</f>
        <v>250</v>
      </c>
      <c r="AB1" s="191"/>
      <c r="AC1" s="191"/>
      <c r="AD1" s="191"/>
    </row>
    <row r="2" spans="1:30" ht="29.15" customHeight="1" x14ac:dyDescent="0.35">
      <c r="D2">
        <f>D1*0.07</f>
        <v>0</v>
      </c>
      <c r="F2" s="5">
        <f>SUM(F4:F706)</f>
        <v>30704.479999999992</v>
      </c>
      <c r="G2" s="5">
        <f>SUM(G4:G706)</f>
        <v>2456.3143999999998</v>
      </c>
      <c r="H2" s="5">
        <f>SUM(H4:H706)</f>
        <v>2358.02</v>
      </c>
      <c r="I2" s="5"/>
      <c r="J2" s="5">
        <f t="shared" ref="J2:T2" si="0">SUM(J4:J706)</f>
        <v>0</v>
      </c>
      <c r="K2" s="5">
        <f t="shared" si="0"/>
        <v>30802.774399999998</v>
      </c>
      <c r="L2" s="5">
        <f t="shared" si="0"/>
        <v>7949.2199999999993</v>
      </c>
      <c r="M2" s="5">
        <f t="shared" si="0"/>
        <v>1188</v>
      </c>
      <c r="N2" s="5">
        <f t="shared" si="0"/>
        <v>360.07</v>
      </c>
      <c r="O2" s="5">
        <f t="shared" si="0"/>
        <v>3089.77</v>
      </c>
      <c r="P2" s="5">
        <f t="shared" si="0"/>
        <v>1582.6</v>
      </c>
      <c r="Q2" s="5">
        <f t="shared" si="0"/>
        <v>3876.4000000000005</v>
      </c>
      <c r="R2" s="5">
        <f t="shared" si="0"/>
        <v>0</v>
      </c>
      <c r="S2" s="5">
        <f t="shared" si="0"/>
        <v>12756.714400000001</v>
      </c>
      <c r="T2" s="5">
        <f t="shared" si="0"/>
        <v>4976.9100000000017</v>
      </c>
      <c r="W2" s="192" t="s">
        <v>799</v>
      </c>
      <c r="X2" s="192"/>
      <c r="Y2" s="192"/>
      <c r="AA2" s="193" t="s">
        <v>796</v>
      </c>
      <c r="AB2" s="193"/>
      <c r="AC2" s="193"/>
      <c r="AD2" s="193"/>
    </row>
    <row r="3" spans="1:30" ht="20.149999999999999" customHeight="1" x14ac:dyDescent="0.35">
      <c r="A3" s="41" t="s">
        <v>0</v>
      </c>
      <c r="B3" s="23" t="s">
        <v>1</v>
      </c>
      <c r="C3" s="47" t="s">
        <v>270</v>
      </c>
      <c r="D3" s="46" t="s">
        <v>2</v>
      </c>
      <c r="E3" s="46" t="s">
        <v>8</v>
      </c>
      <c r="F3" s="7" t="s">
        <v>9</v>
      </c>
      <c r="G3" s="46" t="s">
        <v>3</v>
      </c>
      <c r="H3" s="7" t="s">
        <v>6</v>
      </c>
      <c r="I3" s="112" t="s">
        <v>272</v>
      </c>
      <c r="J3" s="54" t="s">
        <v>7</v>
      </c>
      <c r="K3" s="8" t="s">
        <v>286</v>
      </c>
      <c r="L3" s="11" t="s">
        <v>4</v>
      </c>
      <c r="M3" s="11" t="s">
        <v>691</v>
      </c>
      <c r="N3" s="11" t="s">
        <v>831</v>
      </c>
      <c r="O3" s="11" t="s">
        <v>376</v>
      </c>
      <c r="P3" s="11" t="s">
        <v>692</v>
      </c>
      <c r="Q3" s="11" t="s">
        <v>339</v>
      </c>
      <c r="R3" s="11" t="s">
        <v>375</v>
      </c>
      <c r="T3" s="115" t="s">
        <v>637</v>
      </c>
      <c r="W3" s="125" t="s">
        <v>795</v>
      </c>
      <c r="X3" s="125" t="s">
        <v>274</v>
      </c>
      <c r="Y3" s="125" t="s">
        <v>276</v>
      </c>
      <c r="AA3" s="77" t="s">
        <v>795</v>
      </c>
      <c r="AB3" s="77" t="s">
        <v>797</v>
      </c>
      <c r="AC3" s="77" t="s">
        <v>798</v>
      </c>
      <c r="AD3" s="77" t="s">
        <v>276</v>
      </c>
    </row>
    <row r="4" spans="1:30" x14ac:dyDescent="0.35">
      <c r="A4" s="120">
        <v>202308001</v>
      </c>
      <c r="B4" s="57">
        <v>45139</v>
      </c>
      <c r="C4" s="37" t="s">
        <v>82</v>
      </c>
      <c r="D4" s="21" t="str">
        <f>VLOOKUP(C4,'Customer List'!$A$3:$N$4129,2,0)</f>
        <v>Drink &amp; Dessert Stall                                 CCK Lots1 Stall #15.                                   21 Choa Chu Kang Ave 4, #04-15.               Lot One Shoppers Mall. Singapore 689812</v>
      </c>
      <c r="E4" s="42" t="s">
        <v>789</v>
      </c>
      <c r="F4" s="50">
        <v>389</v>
      </c>
      <c r="G4" s="128">
        <v>31.12</v>
      </c>
      <c r="H4" s="50"/>
      <c r="I4" s="113"/>
      <c r="J4" s="21"/>
      <c r="K4" s="50">
        <f t="shared" ref="K4:K69" si="1">F4+G4-H4-J4</f>
        <v>420.12</v>
      </c>
      <c r="L4" s="136"/>
      <c r="M4" s="36"/>
      <c r="N4" s="136"/>
      <c r="O4" s="136">
        <f>K4</f>
        <v>420.12</v>
      </c>
      <c r="P4" s="36"/>
      <c r="Q4" s="136"/>
      <c r="R4" s="36"/>
      <c r="S4" s="136">
        <f t="shared" ref="S4:S69" si="2">SUM(F4:G4)-H4-SUM(L4:R4)</f>
        <v>0</v>
      </c>
      <c r="T4" s="61">
        <v>117.49</v>
      </c>
      <c r="U4" s="114">
        <f t="shared" ref="U4:U69" si="3">T4/(F4+G4)</f>
        <v>0.27965819289726745</v>
      </c>
      <c r="W4" s="131"/>
      <c r="X4" s="130"/>
      <c r="Y4" s="10">
        <f>W1+H2-X4</f>
        <v>3447.02</v>
      </c>
      <c r="AA4" s="126"/>
      <c r="AB4" s="5"/>
      <c r="AC4" s="5"/>
      <c r="AD4" s="10">
        <f>AA1+AB4-AC4</f>
        <v>250</v>
      </c>
    </row>
    <row r="5" spans="1:30" x14ac:dyDescent="0.35">
      <c r="A5" s="120">
        <v>202308002</v>
      </c>
      <c r="B5" s="57">
        <v>45139</v>
      </c>
      <c r="C5" s="37" t="s">
        <v>127</v>
      </c>
      <c r="D5" s="21" t="str">
        <f>VLOOKUP(C5,'Customer List'!$A$3:$N$4129,2,0)</f>
        <v>DRINK &amp; DESSERT STALL                                                     Nex 23 Serangoon Central                                   #04-16. Nex Shopping Mall. Singapore 556083</v>
      </c>
      <c r="E5" s="42" t="s">
        <v>694</v>
      </c>
      <c r="F5" s="50">
        <v>656.3</v>
      </c>
      <c r="G5" s="128">
        <v>52.5</v>
      </c>
      <c r="H5" s="50"/>
      <c r="I5" s="113"/>
      <c r="J5" s="21"/>
      <c r="K5" s="50">
        <f t="shared" si="1"/>
        <v>708.8</v>
      </c>
      <c r="L5" s="136"/>
      <c r="M5" s="36"/>
      <c r="N5" s="136"/>
      <c r="O5" s="136">
        <f>K5</f>
        <v>708.8</v>
      </c>
      <c r="P5" s="136"/>
      <c r="Q5" s="136"/>
      <c r="R5" s="36"/>
      <c r="S5" s="136">
        <f t="shared" si="2"/>
        <v>0</v>
      </c>
      <c r="T5" s="61">
        <v>221.71</v>
      </c>
      <c r="U5" s="114">
        <f t="shared" si="3"/>
        <v>0.31279627539503391</v>
      </c>
      <c r="W5" s="36"/>
      <c r="X5" s="130"/>
      <c r="Y5" s="10">
        <f>Y4-X5</f>
        <v>3447.02</v>
      </c>
      <c r="AB5" s="5"/>
      <c r="AC5" s="5"/>
      <c r="AD5" s="10">
        <f>AD4+AB5-AC5</f>
        <v>250</v>
      </c>
    </row>
    <row r="6" spans="1:30" x14ac:dyDescent="0.35">
      <c r="A6" s="120">
        <v>202308003</v>
      </c>
      <c r="B6" s="57">
        <v>45139</v>
      </c>
      <c r="C6" s="37" t="s">
        <v>441</v>
      </c>
      <c r="D6" s="21" t="str">
        <f>VLOOKUP(C6,'Customer List'!$A$3:$N$4129,2,0)</f>
        <v>Drink &amp; Dessert Stall                       11, Rivervale Crescent #01-01/02/03 Rivervale Mall Singapore 545082</v>
      </c>
      <c r="E6" s="42" t="s">
        <v>694</v>
      </c>
      <c r="F6" s="50">
        <v>191.6</v>
      </c>
      <c r="G6" s="128">
        <v>15.33</v>
      </c>
      <c r="H6" s="50"/>
      <c r="I6" s="113"/>
      <c r="J6" s="21"/>
      <c r="K6" s="50">
        <f t="shared" si="1"/>
        <v>206.93</v>
      </c>
      <c r="L6" s="136"/>
      <c r="M6" s="36"/>
      <c r="N6" s="136"/>
      <c r="O6" s="136">
        <f>K6</f>
        <v>206.93</v>
      </c>
      <c r="P6" s="136"/>
      <c r="Q6" s="136"/>
      <c r="R6" s="36"/>
      <c r="S6" s="136">
        <f t="shared" si="2"/>
        <v>0</v>
      </c>
      <c r="T6" s="61">
        <v>51.57</v>
      </c>
      <c r="U6" s="114">
        <f t="shared" si="3"/>
        <v>0.24921471028850334</v>
      </c>
      <c r="W6" s="36"/>
      <c r="X6" s="130"/>
      <c r="Y6" s="10">
        <f t="shared" ref="Y6:Y69" si="4">Y5-X6</f>
        <v>3447.02</v>
      </c>
      <c r="Z6" s="10"/>
      <c r="AB6" s="5"/>
      <c r="AC6" s="5"/>
      <c r="AD6" s="10">
        <f t="shared" ref="AD6:AD69" si="5">AD5+AB6-AC6</f>
        <v>250</v>
      </c>
    </row>
    <row r="7" spans="1:30" x14ac:dyDescent="0.35">
      <c r="A7" s="120">
        <v>202308004</v>
      </c>
      <c r="B7" s="57">
        <v>45139</v>
      </c>
      <c r="C7" s="37" t="s">
        <v>34</v>
      </c>
      <c r="D7" s="21" t="str">
        <f>VLOOKUP(C7,'Customer List'!$A$3:$N$4129,2,0)</f>
        <v>Combined Stalls                                              1 Kim Seng Promenade #03-116. Great World City Singapore 237994</v>
      </c>
      <c r="E7" s="42" t="s">
        <v>789</v>
      </c>
      <c r="F7" s="50">
        <v>172</v>
      </c>
      <c r="G7" s="128">
        <v>13.76</v>
      </c>
      <c r="H7" s="50"/>
      <c r="I7" s="113"/>
      <c r="J7" s="21"/>
      <c r="K7" s="50">
        <f t="shared" si="1"/>
        <v>185.76</v>
      </c>
      <c r="L7" s="136"/>
      <c r="M7" s="36"/>
      <c r="N7" s="136"/>
      <c r="O7" s="136">
        <f>K7</f>
        <v>185.76</v>
      </c>
      <c r="P7" s="136"/>
      <c r="Q7" s="136"/>
      <c r="R7" s="36"/>
      <c r="S7" s="136">
        <f t="shared" si="2"/>
        <v>0</v>
      </c>
      <c r="T7" s="61">
        <v>64.23</v>
      </c>
      <c r="U7" s="114">
        <f t="shared" si="3"/>
        <v>0.34576873385012924</v>
      </c>
      <c r="W7" s="131"/>
      <c r="X7" s="130"/>
      <c r="Y7" s="10">
        <f t="shared" si="4"/>
        <v>3447.02</v>
      </c>
      <c r="Z7" s="10"/>
      <c r="AB7" s="5"/>
      <c r="AC7" s="5"/>
      <c r="AD7" s="10">
        <f t="shared" si="5"/>
        <v>250</v>
      </c>
    </row>
    <row r="8" spans="1:30" x14ac:dyDescent="0.35">
      <c r="A8" s="120">
        <v>202308005</v>
      </c>
      <c r="B8" s="57">
        <v>45139</v>
      </c>
      <c r="C8" s="37" t="s">
        <v>586</v>
      </c>
      <c r="D8" s="21" t="str">
        <f>VLOOKUP(C8,'Customer List'!$A$3:$N$4129,2,0)</f>
        <v>SELETAR COUNTRY CLUB                                   101, Seletar Club Road. Singapore 798273</v>
      </c>
      <c r="E8" s="42" t="s">
        <v>555</v>
      </c>
      <c r="F8" s="50">
        <v>128</v>
      </c>
      <c r="G8" s="128">
        <v>10.24</v>
      </c>
      <c r="H8" s="50"/>
      <c r="I8" s="113"/>
      <c r="J8" s="21"/>
      <c r="K8" s="50">
        <f t="shared" si="1"/>
        <v>138.24</v>
      </c>
      <c r="L8" s="136"/>
      <c r="M8" s="36"/>
      <c r="N8" s="136"/>
      <c r="O8" s="136"/>
      <c r="P8" s="136"/>
      <c r="Q8" s="136">
        <f>K8</f>
        <v>138.24</v>
      </c>
      <c r="R8" s="36"/>
      <c r="S8" s="136">
        <f t="shared" si="2"/>
        <v>0</v>
      </c>
      <c r="T8" s="61">
        <v>38</v>
      </c>
      <c r="U8" s="114">
        <f t="shared" si="3"/>
        <v>0.27488425925925924</v>
      </c>
      <c r="W8" s="36"/>
      <c r="X8" s="130"/>
      <c r="Y8" s="10">
        <f t="shared" si="4"/>
        <v>3447.02</v>
      </c>
      <c r="AB8" s="5"/>
      <c r="AC8" s="5"/>
      <c r="AD8" s="10">
        <f t="shared" si="5"/>
        <v>250</v>
      </c>
    </row>
    <row r="9" spans="1:30" x14ac:dyDescent="0.35">
      <c r="A9" s="120">
        <v>202308006</v>
      </c>
      <c r="B9" s="57">
        <v>45139</v>
      </c>
      <c r="C9" s="37" t="s">
        <v>404</v>
      </c>
      <c r="D9" s="21" t="str">
        <f>VLOOKUP(C9,'Customer List'!$A$3:$N$4129,2,0)</f>
        <v>Fine Food @the south Spine                    50, Nanyang Avenue South Spine Food Court Canteen B, Singapore 639798</v>
      </c>
      <c r="E9" s="42" t="s">
        <v>789</v>
      </c>
      <c r="F9" s="50">
        <v>116</v>
      </c>
      <c r="G9" s="128">
        <v>9.2799999999999994</v>
      </c>
      <c r="H9" s="50"/>
      <c r="I9" s="113"/>
      <c r="J9" s="21"/>
      <c r="K9" s="50">
        <f t="shared" si="1"/>
        <v>125.28</v>
      </c>
      <c r="L9" s="136"/>
      <c r="M9" s="36"/>
      <c r="N9" s="36"/>
      <c r="O9" s="136"/>
      <c r="P9" s="136"/>
      <c r="Q9" s="136">
        <f>K9</f>
        <v>125.28</v>
      </c>
      <c r="R9" s="36"/>
      <c r="S9" s="136">
        <f t="shared" si="2"/>
        <v>0</v>
      </c>
      <c r="T9" s="61">
        <v>54.06</v>
      </c>
      <c r="U9" s="114">
        <f t="shared" si="3"/>
        <v>0.43151340996168586</v>
      </c>
      <c r="W9" s="36"/>
      <c r="X9" s="130"/>
      <c r="Y9" s="10">
        <f t="shared" si="4"/>
        <v>3447.02</v>
      </c>
      <c r="AB9" s="5"/>
      <c r="AC9" s="5"/>
      <c r="AD9" s="10">
        <f t="shared" si="5"/>
        <v>250</v>
      </c>
    </row>
    <row r="10" spans="1:30" x14ac:dyDescent="0.35">
      <c r="A10" s="120">
        <v>202308007</v>
      </c>
      <c r="B10" s="57">
        <v>45139</v>
      </c>
      <c r="C10" s="37" t="s">
        <v>88</v>
      </c>
      <c r="D10" s="21" t="str">
        <f>VLOOKUP(C10,'Customer List'!$A$3:$N$4129,2,0)</f>
        <v xml:space="preserve">Koufu - Dim Sum                                           Block 768 Woodlands Ave 6                 #01-30/31 Singapore 730768                          </v>
      </c>
      <c r="E10" s="42" t="s">
        <v>555</v>
      </c>
      <c r="F10" s="50">
        <v>126</v>
      </c>
      <c r="G10" s="128">
        <f t="shared" ref="G10:G66" si="6">F10*0.08</f>
        <v>10.08</v>
      </c>
      <c r="H10" s="50"/>
      <c r="I10" s="113"/>
      <c r="J10" s="21"/>
      <c r="K10" s="50">
        <f t="shared" si="1"/>
        <v>136.08000000000001</v>
      </c>
      <c r="L10" s="136">
        <f>K10</f>
        <v>136.08000000000001</v>
      </c>
      <c r="M10" s="36"/>
      <c r="N10" s="136"/>
      <c r="O10" s="136"/>
      <c r="P10" s="136"/>
      <c r="Q10" s="136"/>
      <c r="R10" s="36"/>
      <c r="S10" s="136">
        <f t="shared" si="2"/>
        <v>0</v>
      </c>
      <c r="T10" s="61">
        <v>16.079999999999998</v>
      </c>
      <c r="U10" s="114">
        <f t="shared" si="3"/>
        <v>0.11816578483245148</v>
      </c>
      <c r="W10" s="131"/>
      <c r="X10" s="130"/>
      <c r="Y10" s="10">
        <f t="shared" si="4"/>
        <v>3447.02</v>
      </c>
      <c r="AB10" s="5"/>
      <c r="AC10" s="5"/>
      <c r="AD10" s="10">
        <f t="shared" si="5"/>
        <v>250</v>
      </c>
    </row>
    <row r="11" spans="1:30" x14ac:dyDescent="0.35">
      <c r="A11" s="120">
        <v>202308008</v>
      </c>
      <c r="B11" s="57">
        <v>45139</v>
      </c>
      <c r="C11" s="37" t="s">
        <v>87</v>
      </c>
      <c r="D11" s="21" t="str">
        <f>VLOOKUP(C11,'Customer List'!$A$3:$N$4129,2,0)</f>
        <v xml:space="preserve">Koufu - Drink                                                 Block 768 Woodlands Ave 6                     #01-30/31 Singapore 730768                         </v>
      </c>
      <c r="E11" s="42" t="s">
        <v>555</v>
      </c>
      <c r="F11" s="50">
        <v>35</v>
      </c>
      <c r="G11" s="128">
        <v>2.8</v>
      </c>
      <c r="H11" s="50"/>
      <c r="I11" s="113"/>
      <c r="J11" s="21"/>
      <c r="K11" s="50">
        <f t="shared" si="1"/>
        <v>37.799999999999997</v>
      </c>
      <c r="L11" s="136">
        <f>K11</f>
        <v>37.799999999999997</v>
      </c>
      <c r="M11" s="36"/>
      <c r="N11" s="136"/>
      <c r="O11" s="136"/>
      <c r="P11" s="36"/>
      <c r="Q11" s="136"/>
      <c r="R11" s="36"/>
      <c r="S11" s="136">
        <f t="shared" si="2"/>
        <v>0</v>
      </c>
      <c r="T11" s="61">
        <v>7.1</v>
      </c>
      <c r="U11" s="114">
        <f t="shared" si="3"/>
        <v>0.18783068783068785</v>
      </c>
      <c r="W11" s="36"/>
      <c r="X11" s="130"/>
      <c r="Y11" s="10">
        <f t="shared" si="4"/>
        <v>3447.02</v>
      </c>
      <c r="AB11" s="5"/>
      <c r="AC11" s="5"/>
      <c r="AD11" s="10">
        <f t="shared" si="5"/>
        <v>250</v>
      </c>
    </row>
    <row r="12" spans="1:30" x14ac:dyDescent="0.35">
      <c r="A12" s="120">
        <v>202308009</v>
      </c>
      <c r="B12" s="57">
        <v>45139</v>
      </c>
      <c r="C12" s="37" t="s">
        <v>99</v>
      </c>
      <c r="D12" s="21" t="str">
        <f>VLOOKUP(C12,'Customer List'!$A$3:$N$4129,2,0)</f>
        <v>Yew Kee Collective Pte Ltd                               Kw Café, My Kampung. Kallang Wave Mall #02-16/K6. Singapore 397628</v>
      </c>
      <c r="E12" s="42" t="s">
        <v>694</v>
      </c>
      <c r="F12" s="50">
        <v>431</v>
      </c>
      <c r="G12" s="128">
        <v>34.479999999999997</v>
      </c>
      <c r="H12" s="50"/>
      <c r="I12" s="113"/>
      <c r="J12" s="21"/>
      <c r="K12" s="50">
        <f t="shared" si="1"/>
        <v>465.48</v>
      </c>
      <c r="L12" s="136"/>
      <c r="M12" s="36"/>
      <c r="N12" s="136"/>
      <c r="O12" s="136"/>
      <c r="P12" s="36"/>
      <c r="Q12" s="136">
        <f>K12</f>
        <v>465.48</v>
      </c>
      <c r="R12" s="36"/>
      <c r="S12" s="136">
        <f t="shared" si="2"/>
        <v>0</v>
      </c>
      <c r="T12" s="61">
        <v>122.28</v>
      </c>
      <c r="U12" s="114">
        <f t="shared" si="3"/>
        <v>0.26269657128125806</v>
      </c>
      <c r="W12" s="36"/>
      <c r="X12" s="130"/>
      <c r="Y12" s="10">
        <f t="shared" si="4"/>
        <v>3447.02</v>
      </c>
      <c r="AA12" s="126"/>
      <c r="AB12" s="5"/>
      <c r="AC12" s="5"/>
      <c r="AD12" s="10">
        <f t="shared" si="5"/>
        <v>250</v>
      </c>
    </row>
    <row r="13" spans="1:30" x14ac:dyDescent="0.35">
      <c r="A13" s="120">
        <v>202308010</v>
      </c>
      <c r="B13" s="57">
        <v>45139</v>
      </c>
      <c r="C13" s="37" t="s">
        <v>617</v>
      </c>
      <c r="D13" s="21" t="str">
        <f>VLOOKUP(C13,'Customer List'!$A$3:$N$4129,2,0)</f>
        <v xml:space="preserve">DELI ASIA (S) PTE LTD                                      1, Woodlands Height #01-03                             SINGAPORE 737859                  </v>
      </c>
      <c r="E13" s="42" t="s">
        <v>694</v>
      </c>
      <c r="F13" s="50">
        <v>1100</v>
      </c>
      <c r="G13" s="128">
        <v>88</v>
      </c>
      <c r="H13" s="50"/>
      <c r="I13" s="113"/>
      <c r="J13" s="21"/>
      <c r="K13" s="50">
        <f t="shared" si="1"/>
        <v>1188</v>
      </c>
      <c r="L13" s="136"/>
      <c r="M13" s="136">
        <f>K13</f>
        <v>1188</v>
      </c>
      <c r="N13" s="136"/>
      <c r="O13" s="136"/>
      <c r="P13" s="136"/>
      <c r="Q13" s="136"/>
      <c r="R13" s="36"/>
      <c r="S13" s="136">
        <f t="shared" si="2"/>
        <v>0</v>
      </c>
      <c r="T13" s="61">
        <v>25</v>
      </c>
      <c r="U13" s="114">
        <f t="shared" si="3"/>
        <v>2.1043771043771045E-2</v>
      </c>
      <c r="W13" s="36"/>
      <c r="X13" s="130"/>
      <c r="Y13" s="10">
        <f t="shared" si="4"/>
        <v>3447.02</v>
      </c>
      <c r="AA13" s="126"/>
      <c r="AB13" s="5"/>
      <c r="AC13" s="5"/>
      <c r="AD13" s="10">
        <f t="shared" si="5"/>
        <v>250</v>
      </c>
    </row>
    <row r="14" spans="1:30" x14ac:dyDescent="0.35">
      <c r="A14" s="120">
        <v>202308011</v>
      </c>
      <c r="B14" s="57">
        <v>45139</v>
      </c>
      <c r="C14" s="37" t="s">
        <v>116</v>
      </c>
      <c r="D14" s="21" t="str">
        <f>VLOOKUP(C14,'Customer List'!$A$3:$N$4129,2,0)</f>
        <v xml:space="preserve"> Punggol OASIS (Gourmet Paradise)      681 Punggol Drive #04-01               OASIS Terraces, Singapore 820681</v>
      </c>
      <c r="E14" s="42" t="s">
        <v>694</v>
      </c>
      <c r="F14" s="50">
        <v>573.70000000000005</v>
      </c>
      <c r="G14" s="128">
        <v>45.9</v>
      </c>
      <c r="H14" s="50"/>
      <c r="I14" s="113"/>
      <c r="J14" s="21"/>
      <c r="K14" s="50">
        <f t="shared" si="1"/>
        <v>619.6</v>
      </c>
      <c r="L14" s="136">
        <f>K14</f>
        <v>619.6</v>
      </c>
      <c r="M14" s="136"/>
      <c r="N14" s="136"/>
      <c r="O14" s="136"/>
      <c r="P14" s="36"/>
      <c r="Q14" s="136"/>
      <c r="R14" s="36"/>
      <c r="S14" s="136">
        <f t="shared" si="2"/>
        <v>0</v>
      </c>
      <c r="U14" s="114">
        <f t="shared" si="3"/>
        <v>0</v>
      </c>
      <c r="W14" s="36"/>
      <c r="X14" s="130"/>
      <c r="Y14" s="10">
        <f t="shared" si="4"/>
        <v>3447.02</v>
      </c>
      <c r="AA14" s="129"/>
      <c r="AB14" s="5"/>
      <c r="AC14" s="5"/>
      <c r="AD14" s="10">
        <f t="shared" si="5"/>
        <v>250</v>
      </c>
    </row>
    <row r="15" spans="1:30" x14ac:dyDescent="0.35">
      <c r="A15" s="120">
        <v>202308012</v>
      </c>
      <c r="B15" s="57">
        <v>45139</v>
      </c>
      <c r="C15" s="37" t="s">
        <v>596</v>
      </c>
      <c r="D15" s="21" t="str">
        <f>VLOOKUP(C15,'Customer List'!$A$3:$N$4129,2,0)</f>
        <v xml:space="preserve">FOOD REPUBLIC PTE LTD                                   ION Orchard @ Juice Bar No: #26               2, Orchard Turn #B4-03/04        Singapore 238801                                           </v>
      </c>
      <c r="E15" s="42" t="s">
        <v>789</v>
      </c>
      <c r="F15" s="50">
        <v>106.5</v>
      </c>
      <c r="G15" s="128">
        <v>8.52</v>
      </c>
      <c r="H15" s="50"/>
      <c r="I15" s="113"/>
      <c r="J15" s="21"/>
      <c r="K15" s="50">
        <f t="shared" si="1"/>
        <v>115.02</v>
      </c>
      <c r="L15" s="136"/>
      <c r="M15" s="36"/>
      <c r="N15" s="136"/>
      <c r="O15" s="36"/>
      <c r="P15" s="136">
        <f>K15</f>
        <v>115.02</v>
      </c>
      <c r="Q15" s="136"/>
      <c r="R15" s="36"/>
      <c r="S15" s="136">
        <f t="shared" si="2"/>
        <v>0</v>
      </c>
      <c r="U15" s="114">
        <f t="shared" si="3"/>
        <v>0</v>
      </c>
      <c r="W15" s="36"/>
      <c r="X15" s="130"/>
      <c r="Y15" s="10">
        <f t="shared" si="4"/>
        <v>3447.02</v>
      </c>
      <c r="AA15" s="126"/>
      <c r="AB15" s="5"/>
      <c r="AC15" s="5"/>
      <c r="AD15" s="10">
        <f t="shared" si="5"/>
        <v>250</v>
      </c>
    </row>
    <row r="16" spans="1:30" x14ac:dyDescent="0.35">
      <c r="A16" s="120">
        <v>202308013</v>
      </c>
      <c r="B16" s="57">
        <v>45139</v>
      </c>
      <c r="C16" s="37" t="s">
        <v>68</v>
      </c>
      <c r="D16" s="21" t="str">
        <f>VLOOKUP(C16,'Customer List'!$A$3:$N$4129,2,0)</f>
        <v>Fusionoplis One                                            1 Fusionopolis Way Basement 2    #B2-02 Singapore 138632                                    (Dessert)</v>
      </c>
      <c r="E16" s="42" t="s">
        <v>789</v>
      </c>
      <c r="F16" s="50">
        <v>249</v>
      </c>
      <c r="G16" s="128">
        <v>19.920000000000002</v>
      </c>
      <c r="H16" s="50"/>
      <c r="I16" s="113"/>
      <c r="J16" s="21"/>
      <c r="K16" s="50">
        <f t="shared" si="1"/>
        <v>268.92</v>
      </c>
      <c r="L16" s="136">
        <f>K16</f>
        <v>268.92</v>
      </c>
      <c r="M16" s="36"/>
      <c r="N16" s="136"/>
      <c r="O16" s="36"/>
      <c r="P16" s="136"/>
      <c r="Q16" s="136"/>
      <c r="R16" s="36"/>
      <c r="S16" s="136">
        <f t="shared" si="2"/>
        <v>0</v>
      </c>
      <c r="T16" s="61">
        <v>58.6</v>
      </c>
      <c r="U16" s="114">
        <f t="shared" si="3"/>
        <v>0.21790867172393277</v>
      </c>
      <c r="W16" s="36"/>
      <c r="X16" s="130"/>
      <c r="Y16" s="10">
        <f t="shared" si="4"/>
        <v>3447.02</v>
      </c>
      <c r="AA16" s="126"/>
      <c r="AB16" s="5"/>
      <c r="AC16" s="5"/>
      <c r="AD16" s="10">
        <f t="shared" si="5"/>
        <v>250</v>
      </c>
    </row>
    <row r="17" spans="1:30" x14ac:dyDescent="0.35">
      <c r="A17" s="120">
        <v>202308014</v>
      </c>
      <c r="B17" s="57">
        <v>45139</v>
      </c>
      <c r="C17" s="37" t="s">
        <v>779</v>
      </c>
      <c r="D17" s="21" t="str">
        <f>VLOOKUP(C17,'Customer List'!$A$3:$N$4129,2,0)</f>
        <v>R&amp;B TEA SINGAPORE                                                         9 RAFFLES BOULEVARD #01-K15 MILLENIA WALK, SINGAPORE 039596</v>
      </c>
      <c r="E17" s="42" t="s">
        <v>789</v>
      </c>
      <c r="F17" s="50">
        <v>59</v>
      </c>
      <c r="G17" s="128">
        <v>4.72</v>
      </c>
      <c r="H17" s="50"/>
      <c r="I17" s="113"/>
      <c r="J17" s="21"/>
      <c r="K17" s="50">
        <f t="shared" si="1"/>
        <v>63.72</v>
      </c>
      <c r="L17" s="136"/>
      <c r="M17" s="136"/>
      <c r="N17" s="136">
        <f>K17</f>
        <v>63.72</v>
      </c>
      <c r="O17" s="136"/>
      <c r="P17" s="136"/>
      <c r="Q17" s="136"/>
      <c r="R17" s="36"/>
      <c r="S17" s="136">
        <f t="shared" si="2"/>
        <v>0</v>
      </c>
      <c r="T17" s="61">
        <v>24</v>
      </c>
      <c r="U17" s="114">
        <f t="shared" si="3"/>
        <v>0.37664783427495291</v>
      </c>
      <c r="W17" s="36"/>
      <c r="X17" s="130"/>
      <c r="Y17" s="10">
        <f t="shared" si="4"/>
        <v>3447.02</v>
      </c>
      <c r="AA17" s="126"/>
      <c r="AB17" s="5"/>
      <c r="AC17" s="5"/>
      <c r="AD17" s="10">
        <f t="shared" si="5"/>
        <v>250</v>
      </c>
    </row>
    <row r="18" spans="1:30" x14ac:dyDescent="0.35">
      <c r="A18" s="21">
        <v>202308015</v>
      </c>
      <c r="B18" s="57">
        <v>45139</v>
      </c>
      <c r="C18" s="37" t="s">
        <v>771</v>
      </c>
      <c r="D18" s="21" t="str">
        <f>VLOOKUP(C18,'Customer List'!$A$3:$N$4129,2,0)</f>
        <v>R&amp;B TEA SINGAPORE                                                        30 SEMBAWANG DRIVE #B1-38 SUN PLAZA, SINGAPORE 757713</v>
      </c>
      <c r="E18" s="42" t="s">
        <v>694</v>
      </c>
      <c r="F18" s="50">
        <v>17.5</v>
      </c>
      <c r="G18" s="128">
        <v>1.4</v>
      </c>
      <c r="H18" s="50"/>
      <c r="I18" s="113"/>
      <c r="J18" s="21"/>
      <c r="K18" s="50">
        <f t="shared" si="1"/>
        <v>18.899999999999999</v>
      </c>
      <c r="L18" s="136"/>
      <c r="M18" s="136"/>
      <c r="N18" s="136"/>
      <c r="O18" s="36"/>
      <c r="P18" s="136"/>
      <c r="Q18" s="36"/>
      <c r="R18" s="36"/>
      <c r="S18" s="136">
        <f t="shared" si="2"/>
        <v>18.899999999999999</v>
      </c>
      <c r="T18" s="61">
        <v>12.05</v>
      </c>
      <c r="U18" s="114">
        <f t="shared" si="3"/>
        <v>0.63756613756613767</v>
      </c>
      <c r="W18" s="36"/>
      <c r="X18" s="130"/>
      <c r="Y18" s="10">
        <f t="shared" si="4"/>
        <v>3447.02</v>
      </c>
      <c r="AA18" s="126"/>
      <c r="AB18" s="5"/>
      <c r="AC18" s="5"/>
      <c r="AD18" s="10">
        <f t="shared" si="5"/>
        <v>250</v>
      </c>
    </row>
    <row r="19" spans="1:30" x14ac:dyDescent="0.35">
      <c r="A19" s="120">
        <v>202308016</v>
      </c>
      <c r="B19" s="57">
        <v>45139</v>
      </c>
      <c r="C19" s="37" t="s">
        <v>75</v>
      </c>
      <c r="D19" s="21" t="str">
        <f>VLOOKUP(C19,'Customer List'!$A$3:$N$4129,2,0)</f>
        <v xml:space="preserve">Koufu - Dessert                                                                                          Tampines Street 32,   Tampines Mart. Singapore 529287.             </v>
      </c>
      <c r="E19" s="42" t="s">
        <v>694</v>
      </c>
      <c r="F19" s="50">
        <v>320.39999999999998</v>
      </c>
      <c r="G19" s="128">
        <v>25.63</v>
      </c>
      <c r="H19" s="50"/>
      <c r="I19" s="113"/>
      <c r="J19" s="21"/>
      <c r="K19" s="50">
        <f t="shared" si="1"/>
        <v>346.03</v>
      </c>
      <c r="L19" s="136">
        <f>K19</f>
        <v>346.03</v>
      </c>
      <c r="M19" s="36"/>
      <c r="N19" s="136"/>
      <c r="O19" s="36"/>
      <c r="P19" s="136"/>
      <c r="Q19" s="136"/>
      <c r="R19" s="136"/>
      <c r="S19" s="136">
        <f t="shared" si="2"/>
        <v>0</v>
      </c>
      <c r="T19" s="61">
        <v>61.22</v>
      </c>
      <c r="U19" s="114">
        <f t="shared" si="3"/>
        <v>0.17692107620726527</v>
      </c>
      <c r="W19" s="131"/>
      <c r="X19" s="130"/>
      <c r="Y19" s="10">
        <f t="shared" si="4"/>
        <v>3447.02</v>
      </c>
      <c r="AA19" s="126"/>
      <c r="AB19" s="5"/>
      <c r="AC19" s="5"/>
      <c r="AD19" s="10">
        <f t="shared" si="5"/>
        <v>250</v>
      </c>
    </row>
    <row r="20" spans="1:30" x14ac:dyDescent="0.35">
      <c r="A20" s="120">
        <v>202308017</v>
      </c>
      <c r="B20" s="57">
        <v>45139</v>
      </c>
      <c r="C20" s="37" t="s">
        <v>179</v>
      </c>
      <c r="D20" s="21" t="str">
        <f>VLOOKUP(C20,'Customer List'!$A$3:$N$4129,2,0)</f>
        <v>甜品站                                                        335 Smith Street. Chinatown Complex. #02-146 Singapore 050335.</v>
      </c>
      <c r="E20" s="42" t="s">
        <v>789</v>
      </c>
      <c r="F20" s="50">
        <v>155.09</v>
      </c>
      <c r="G20" s="128">
        <v>12.41</v>
      </c>
      <c r="H20" s="50">
        <v>167.5</v>
      </c>
      <c r="I20" s="113">
        <v>45139</v>
      </c>
      <c r="J20" s="21"/>
      <c r="K20" s="50">
        <f t="shared" si="1"/>
        <v>0</v>
      </c>
      <c r="L20" s="136"/>
      <c r="M20" s="36"/>
      <c r="N20" s="136"/>
      <c r="O20" s="136"/>
      <c r="P20" s="136"/>
      <c r="Q20" s="136"/>
      <c r="R20" s="36"/>
      <c r="S20" s="136">
        <f t="shared" si="2"/>
        <v>0</v>
      </c>
      <c r="T20" s="61">
        <v>44.09</v>
      </c>
      <c r="U20" s="114">
        <f t="shared" si="3"/>
        <v>0.26322388059701496</v>
      </c>
      <c r="W20" s="36"/>
      <c r="X20" s="130"/>
      <c r="Y20" s="10">
        <f t="shared" si="4"/>
        <v>3447.02</v>
      </c>
      <c r="AA20" s="126"/>
      <c r="AB20" s="5"/>
      <c r="AC20" s="5"/>
      <c r="AD20" s="10">
        <f t="shared" si="5"/>
        <v>250</v>
      </c>
    </row>
    <row r="21" spans="1:30" x14ac:dyDescent="0.35">
      <c r="A21" s="120">
        <v>202308018</v>
      </c>
      <c r="B21" s="57">
        <v>45139</v>
      </c>
      <c r="C21" s="37" t="s">
        <v>200</v>
      </c>
      <c r="D21" s="21" t="str">
        <f>VLOOKUP(C21,'Customer List'!$A$3:$N$4129,2,0)</f>
        <v>顺发冷热清汤                                                 Blk 105, Hougang Ave 1                          #02-43 Market &amp; Food Centre, Singapore 530105</v>
      </c>
      <c r="E21" s="42" t="s">
        <v>694</v>
      </c>
      <c r="F21" s="50">
        <v>243.06</v>
      </c>
      <c r="G21" s="128">
        <v>19.440000000000001</v>
      </c>
      <c r="H21" s="50">
        <v>262.5</v>
      </c>
      <c r="I21" s="113">
        <v>45139</v>
      </c>
      <c r="J21" s="21"/>
      <c r="K21" s="50">
        <f t="shared" si="1"/>
        <v>0</v>
      </c>
      <c r="L21" s="136"/>
      <c r="M21" s="36"/>
      <c r="N21" s="36"/>
      <c r="O21" s="36"/>
      <c r="P21" s="136"/>
      <c r="Q21" s="136"/>
      <c r="R21" s="36"/>
      <c r="S21" s="136">
        <f t="shared" si="2"/>
        <v>0</v>
      </c>
      <c r="T21" s="61">
        <v>52.59</v>
      </c>
      <c r="U21" s="114">
        <f t="shared" si="3"/>
        <v>0.20034285714285716</v>
      </c>
      <c r="W21" s="36"/>
      <c r="X21" s="130"/>
      <c r="Y21" s="10">
        <f t="shared" si="4"/>
        <v>3447.02</v>
      </c>
      <c r="AA21" s="126"/>
      <c r="AB21" s="5"/>
      <c r="AC21" s="5"/>
      <c r="AD21" s="10">
        <f t="shared" si="5"/>
        <v>250</v>
      </c>
    </row>
    <row r="22" spans="1:30" x14ac:dyDescent="0.35">
      <c r="A22" s="120">
        <v>202308019</v>
      </c>
      <c r="B22" s="57">
        <v>45139</v>
      </c>
      <c r="C22" s="37" t="s">
        <v>89</v>
      </c>
      <c r="D22" s="21" t="str">
        <f>VLOOKUP(C22,'Customer List'!$A$3:$N$4129,2,0)</f>
        <v>Fork &amp; Spoon                                               Block 768 Woodlands Ave 6 #01-30/31 Singapore 730768                                         (Dessert)</v>
      </c>
      <c r="E22" s="42" t="s">
        <v>555</v>
      </c>
      <c r="F22" s="50">
        <v>920.9</v>
      </c>
      <c r="G22" s="128">
        <v>73.67</v>
      </c>
      <c r="H22" s="50"/>
      <c r="I22" s="113"/>
      <c r="J22" s="21"/>
      <c r="K22" s="50">
        <f t="shared" si="1"/>
        <v>994.56999999999994</v>
      </c>
      <c r="L22" s="136">
        <f>K22</f>
        <v>994.56999999999994</v>
      </c>
      <c r="M22" s="36"/>
      <c r="N22" s="36"/>
      <c r="O22" s="36"/>
      <c r="P22" s="136"/>
      <c r="Q22" s="136"/>
      <c r="R22" s="36"/>
      <c r="S22" s="136">
        <f t="shared" si="2"/>
        <v>0</v>
      </c>
      <c r="T22" s="61">
        <v>223.3</v>
      </c>
      <c r="U22" s="114">
        <f t="shared" si="3"/>
        <v>0.22451913892435929</v>
      </c>
      <c r="W22" s="131"/>
      <c r="X22" s="130"/>
      <c r="Y22" s="10">
        <f t="shared" si="4"/>
        <v>3447.02</v>
      </c>
      <c r="AA22" s="126"/>
      <c r="AB22" s="5"/>
      <c r="AC22" s="5"/>
      <c r="AD22" s="10">
        <f t="shared" si="5"/>
        <v>250</v>
      </c>
    </row>
    <row r="23" spans="1:30" x14ac:dyDescent="0.35">
      <c r="A23" s="120">
        <v>202308020</v>
      </c>
      <c r="B23" s="57">
        <v>45139</v>
      </c>
      <c r="C23" s="37" t="s">
        <v>117</v>
      </c>
      <c r="D23" s="21" t="str">
        <f>VLOOKUP(C23,'Customer List'!$A$3:$N$4129,2,0)</f>
        <v xml:space="preserve">Koufu - Dessert                                              Block 168 Punggol Field #01-01      Punggol Plaza Singapore 820168               </v>
      </c>
      <c r="E23" s="42" t="s">
        <v>694</v>
      </c>
      <c r="F23" s="50">
        <v>667</v>
      </c>
      <c r="G23" s="128">
        <v>53.36</v>
      </c>
      <c r="H23" s="50"/>
      <c r="I23" s="113"/>
      <c r="J23" s="21"/>
      <c r="K23" s="50">
        <f t="shared" si="1"/>
        <v>720.36</v>
      </c>
      <c r="L23" s="136">
        <f>K23</f>
        <v>720.36</v>
      </c>
      <c r="M23" s="36"/>
      <c r="N23" s="136"/>
      <c r="O23" s="36"/>
      <c r="P23" s="136"/>
      <c r="Q23" s="136"/>
      <c r="R23" s="36"/>
      <c r="S23" s="136">
        <f t="shared" si="2"/>
        <v>0</v>
      </c>
      <c r="T23" s="61">
        <v>185.24</v>
      </c>
      <c r="U23" s="114">
        <f t="shared" si="3"/>
        <v>0.25714920317618967</v>
      </c>
      <c r="W23" s="36"/>
      <c r="X23" s="130"/>
      <c r="Y23" s="10">
        <f t="shared" si="4"/>
        <v>3447.02</v>
      </c>
      <c r="AA23" s="126"/>
      <c r="AB23" s="5"/>
      <c r="AC23" s="5"/>
      <c r="AD23" s="10">
        <f t="shared" si="5"/>
        <v>250</v>
      </c>
    </row>
    <row r="24" spans="1:30" x14ac:dyDescent="0.35">
      <c r="A24" s="120">
        <v>202308021</v>
      </c>
      <c r="B24" s="57">
        <v>45139</v>
      </c>
      <c r="C24" s="37" t="s">
        <v>778</v>
      </c>
      <c r="D24" s="21" t="str">
        <f>VLOOKUP(C24,'Customer List'!$A$3:$N$4129,2,0)</f>
        <v>R&amp;B TEA SINGAPORE                                                         NTU, 76 NANYANG DRIVE #02-03 SINGAPORE 637331</v>
      </c>
      <c r="E24" s="42" t="s">
        <v>789</v>
      </c>
      <c r="F24" s="50">
        <v>29.5</v>
      </c>
      <c r="G24" s="128">
        <v>2.36</v>
      </c>
      <c r="H24" s="50"/>
      <c r="I24" s="113"/>
      <c r="J24" s="21"/>
      <c r="K24" s="50">
        <f t="shared" si="1"/>
        <v>31.86</v>
      </c>
      <c r="L24" s="136">
        <f>K24</f>
        <v>31.86</v>
      </c>
      <c r="M24" s="36"/>
      <c r="N24" s="36"/>
      <c r="O24" s="36"/>
      <c r="P24" s="136"/>
      <c r="Q24" s="136"/>
      <c r="R24" s="36"/>
      <c r="S24" s="136">
        <f t="shared" si="2"/>
        <v>0</v>
      </c>
      <c r="T24" s="61">
        <v>18.16</v>
      </c>
      <c r="U24" s="114">
        <f t="shared" si="3"/>
        <v>0.56999372253609548</v>
      </c>
      <c r="W24" s="36"/>
      <c r="X24" s="130"/>
      <c r="Y24" s="10">
        <f t="shared" si="4"/>
        <v>3447.02</v>
      </c>
      <c r="AA24" s="126"/>
      <c r="AB24" s="5"/>
      <c r="AC24" s="5"/>
      <c r="AD24" s="10">
        <f t="shared" si="5"/>
        <v>250</v>
      </c>
    </row>
    <row r="25" spans="1:30" x14ac:dyDescent="0.35">
      <c r="A25" s="120">
        <f>A24+1</f>
        <v>202308022</v>
      </c>
      <c r="B25" s="57">
        <v>45139</v>
      </c>
      <c r="C25" s="37" t="s">
        <v>777</v>
      </c>
      <c r="D25" s="21" t="str">
        <f>VLOOKUP(C25,'Customer List'!$A$3:$N$4129,2,0)</f>
        <v>R&amp;B TEA SINGAPORE                                  2 BAYFRONT AVENUE #B2-49/53 MARINA BAY SANDS, SINGAPORE 018972</v>
      </c>
      <c r="E25" s="42" t="s">
        <v>789</v>
      </c>
      <c r="F25" s="50">
        <v>115</v>
      </c>
      <c r="G25" s="128">
        <v>9.1999999999999993</v>
      </c>
      <c r="H25" s="50"/>
      <c r="I25" s="113"/>
      <c r="J25" s="21"/>
      <c r="K25" s="50">
        <f t="shared" si="1"/>
        <v>124.2</v>
      </c>
      <c r="L25" s="136"/>
      <c r="M25" s="36"/>
      <c r="N25" s="136">
        <f>K25</f>
        <v>124.2</v>
      </c>
      <c r="O25" s="36"/>
      <c r="P25" s="136"/>
      <c r="Q25" s="136"/>
      <c r="R25" s="36"/>
      <c r="S25" s="136">
        <f t="shared" si="2"/>
        <v>0</v>
      </c>
      <c r="U25" s="114">
        <f t="shared" si="3"/>
        <v>0</v>
      </c>
      <c r="W25" s="36"/>
      <c r="X25" s="130"/>
      <c r="Y25" s="10">
        <f t="shared" si="4"/>
        <v>3447.02</v>
      </c>
      <c r="AA25" s="126"/>
      <c r="AB25" s="5"/>
      <c r="AC25" s="5"/>
      <c r="AD25" s="10">
        <f t="shared" si="5"/>
        <v>250</v>
      </c>
    </row>
    <row r="26" spans="1:30" x14ac:dyDescent="0.35">
      <c r="A26" s="120">
        <f t="shared" ref="A26:A89" si="7">A25+1</f>
        <v>202308023</v>
      </c>
      <c r="B26" s="57">
        <v>45139</v>
      </c>
      <c r="C26" s="37" t="s">
        <v>526</v>
      </c>
      <c r="D26" s="21" t="str">
        <f>VLOOKUP(C26,'Customer List'!$A$3:$N$4129,2,0)</f>
        <v xml:space="preserve">FOOD REPUBLIC PTE LTD                                  Somerset Orchard@JUICE BAR No: 17   313 Orchard Road #05-01                Singapore 238895                           </v>
      </c>
      <c r="E26" s="42" t="s">
        <v>789</v>
      </c>
      <c r="F26" s="50">
        <v>19.8</v>
      </c>
      <c r="G26" s="128">
        <v>1.58</v>
      </c>
      <c r="H26" s="50"/>
      <c r="I26" s="113"/>
      <c r="J26" s="21"/>
      <c r="K26" s="50">
        <f t="shared" si="1"/>
        <v>21.380000000000003</v>
      </c>
      <c r="L26" s="136"/>
      <c r="M26" s="36"/>
      <c r="N26" s="36"/>
      <c r="O26" s="36"/>
      <c r="P26" s="136"/>
      <c r="Q26" s="136"/>
      <c r="R26" s="36"/>
      <c r="S26" s="136">
        <f t="shared" si="2"/>
        <v>21.380000000000003</v>
      </c>
      <c r="T26" s="61">
        <v>6.6</v>
      </c>
      <c r="U26" s="114">
        <f t="shared" si="3"/>
        <v>0.30869971936389146</v>
      </c>
      <c r="W26" s="131"/>
      <c r="X26" s="130"/>
      <c r="Y26" s="10">
        <f t="shared" si="4"/>
        <v>3447.02</v>
      </c>
      <c r="AA26" s="126"/>
      <c r="AB26" s="5"/>
      <c r="AC26" s="5"/>
      <c r="AD26" s="10">
        <f t="shared" si="5"/>
        <v>250</v>
      </c>
    </row>
    <row r="27" spans="1:30" x14ac:dyDescent="0.35">
      <c r="A27" s="120">
        <f t="shared" si="7"/>
        <v>202308024</v>
      </c>
      <c r="B27" s="57">
        <v>45139</v>
      </c>
      <c r="C27" s="37" t="s">
        <v>526</v>
      </c>
      <c r="D27" s="21" t="str">
        <f>VLOOKUP(C27,'Customer List'!$A$3:$N$4129,2,0)</f>
        <v xml:space="preserve">FOOD REPUBLIC PTE LTD                                  Somerset Orchard@JUICE BAR No: 17   313 Orchard Road #05-01                Singapore 238895                           </v>
      </c>
      <c r="E27" s="42" t="s">
        <v>789</v>
      </c>
      <c r="F27" s="50">
        <v>136.5</v>
      </c>
      <c r="G27" s="128">
        <v>10.92</v>
      </c>
      <c r="H27" s="50"/>
      <c r="I27" s="113"/>
      <c r="J27" s="21"/>
      <c r="K27" s="50">
        <f t="shared" si="1"/>
        <v>147.41999999999999</v>
      </c>
      <c r="L27" s="136"/>
      <c r="M27" s="36"/>
      <c r="N27" s="36"/>
      <c r="O27" s="36"/>
      <c r="P27" s="136">
        <f>K27</f>
        <v>147.41999999999999</v>
      </c>
      <c r="Q27" s="136"/>
      <c r="R27" s="136"/>
      <c r="S27" s="136">
        <f t="shared" si="2"/>
        <v>0</v>
      </c>
      <c r="T27" s="61">
        <v>44.68</v>
      </c>
      <c r="U27" s="114">
        <f t="shared" si="3"/>
        <v>0.30307963641296976</v>
      </c>
      <c r="W27" s="131"/>
      <c r="X27" s="130"/>
      <c r="Y27" s="10">
        <f t="shared" si="4"/>
        <v>3447.02</v>
      </c>
      <c r="AA27" s="126"/>
      <c r="AB27" s="5"/>
      <c r="AC27" s="5"/>
      <c r="AD27" s="10">
        <f t="shared" si="5"/>
        <v>250</v>
      </c>
    </row>
    <row r="28" spans="1:30" x14ac:dyDescent="0.35">
      <c r="A28" s="120">
        <f t="shared" si="7"/>
        <v>202308025</v>
      </c>
      <c r="B28" s="57">
        <v>45139</v>
      </c>
      <c r="C28" s="37" t="s">
        <v>537</v>
      </c>
      <c r="D28" s="21" t="str">
        <f>VLOOKUP(C28,'Customer List'!$A$3:$N$4129,2,0)</f>
        <v xml:space="preserve">FOOD REPUBLIC PTE LTD                                  Somerset Orchard@Drink stall No: 17   313 Orchard Road #05-01                Singapore 238895                           </v>
      </c>
      <c r="E28" s="42" t="s">
        <v>789</v>
      </c>
      <c r="F28" s="50">
        <v>0.9</v>
      </c>
      <c r="G28" s="128">
        <v>7.0000000000000007E-2</v>
      </c>
      <c r="H28" s="50"/>
      <c r="I28" s="113"/>
      <c r="J28" s="21"/>
      <c r="K28" s="50">
        <f t="shared" si="1"/>
        <v>0.97</v>
      </c>
      <c r="L28" s="136"/>
      <c r="M28" s="36"/>
      <c r="N28" s="36"/>
      <c r="O28" s="136"/>
      <c r="P28" s="136">
        <f>K28</f>
        <v>0.97</v>
      </c>
      <c r="Q28" s="136"/>
      <c r="R28" s="136"/>
      <c r="S28" s="136">
        <f t="shared" si="2"/>
        <v>0</v>
      </c>
      <c r="T28" s="61">
        <v>0.35</v>
      </c>
      <c r="U28" s="114">
        <f t="shared" si="3"/>
        <v>0.36082474226804123</v>
      </c>
      <c r="W28" s="36"/>
      <c r="X28" s="130"/>
      <c r="Y28" s="10">
        <f t="shared" si="4"/>
        <v>3447.02</v>
      </c>
      <c r="AA28" s="126"/>
      <c r="AB28" s="5"/>
      <c r="AC28" s="5"/>
      <c r="AD28" s="10">
        <f t="shared" si="5"/>
        <v>250</v>
      </c>
    </row>
    <row r="29" spans="1:30" x14ac:dyDescent="0.35">
      <c r="A29" s="120">
        <f t="shared" si="7"/>
        <v>202308026</v>
      </c>
      <c r="B29" s="57">
        <v>45139</v>
      </c>
      <c r="C29" s="37" t="s">
        <v>180</v>
      </c>
      <c r="D29" s="21" t="str">
        <f>VLOOKUP(C29,'Customer List'!$A$3:$N$4129,2,0)</f>
        <v>Granny's Pancake 面煎糕                     Hong Lim Market &amp; Food Centre.    Blk 531 Upper Cross Street, #02-39 Singapore 051531</v>
      </c>
      <c r="E29" s="42" t="s">
        <v>789</v>
      </c>
      <c r="F29" s="50">
        <v>58.33</v>
      </c>
      <c r="G29" s="128">
        <f t="shared" si="6"/>
        <v>4.6664000000000003</v>
      </c>
      <c r="H29" s="50">
        <v>63</v>
      </c>
      <c r="I29" s="113">
        <v>45139</v>
      </c>
      <c r="J29" s="21"/>
      <c r="K29" s="50">
        <f t="shared" si="1"/>
        <v>-3.5999999999987153E-3</v>
      </c>
      <c r="L29" s="136"/>
      <c r="M29" s="36"/>
      <c r="N29" s="36"/>
      <c r="O29" s="36"/>
      <c r="P29" s="136"/>
      <c r="Q29" s="136"/>
      <c r="R29" s="136"/>
      <c r="S29" s="136">
        <f t="shared" si="2"/>
        <v>-3.5999999999987153E-3</v>
      </c>
      <c r="T29" s="61">
        <v>8.17</v>
      </c>
      <c r="U29" s="114">
        <f t="shared" si="3"/>
        <v>0.12968995053685606</v>
      </c>
      <c r="W29" s="36"/>
      <c r="X29" s="130"/>
      <c r="Y29" s="10"/>
      <c r="AA29" s="126"/>
      <c r="AB29" s="5"/>
      <c r="AC29" s="5"/>
      <c r="AD29" s="10"/>
    </row>
    <row r="30" spans="1:30" x14ac:dyDescent="0.35">
      <c r="A30" s="120">
        <f t="shared" si="7"/>
        <v>202308027</v>
      </c>
      <c r="B30" s="57">
        <v>45139</v>
      </c>
      <c r="C30" s="37" t="s">
        <v>149</v>
      </c>
      <c r="D30" s="21" t="str">
        <f>VLOOKUP(C30,'Customer List'!$A$3:$N$4129,2,0)</f>
        <v xml:space="preserve">顺兴                                                      Margaret Drive Hawker Centre    38A, Margaret Drive #02-24   Singapore 142038      </v>
      </c>
      <c r="E30" s="42" t="s">
        <v>789</v>
      </c>
      <c r="F30" s="50">
        <v>196.78</v>
      </c>
      <c r="G30" s="128">
        <v>15.74</v>
      </c>
      <c r="H30" s="50">
        <v>212.52</v>
      </c>
      <c r="I30" s="113">
        <v>45139</v>
      </c>
      <c r="J30" s="21"/>
      <c r="K30" s="50">
        <f t="shared" si="1"/>
        <v>0</v>
      </c>
      <c r="L30" s="136"/>
      <c r="M30" s="136"/>
      <c r="N30" s="36"/>
      <c r="O30" s="36"/>
      <c r="P30" s="136"/>
      <c r="Q30" s="136"/>
      <c r="R30" s="36"/>
      <c r="S30" s="136">
        <f t="shared" si="2"/>
        <v>0</v>
      </c>
      <c r="U30" s="114">
        <f t="shared" si="3"/>
        <v>0</v>
      </c>
      <c r="W30" s="36"/>
      <c r="X30" s="130"/>
      <c r="Y30" s="10">
        <f>Y28-X30</f>
        <v>3447.02</v>
      </c>
      <c r="AA30" s="126"/>
      <c r="AB30" s="5"/>
      <c r="AC30" s="5"/>
      <c r="AD30" s="10">
        <f>AD28+AB30-AC30</f>
        <v>250</v>
      </c>
    </row>
    <row r="31" spans="1:30" x14ac:dyDescent="0.35">
      <c r="A31" s="120">
        <f t="shared" si="7"/>
        <v>202308028</v>
      </c>
      <c r="B31" s="57">
        <v>45139</v>
      </c>
      <c r="C31" s="37" t="s">
        <v>895</v>
      </c>
      <c r="D31" s="21" t="str">
        <f>VLOOKUP(C31,'Customer List'!$A$3:$N$4129,2,0)</f>
        <v xml:space="preserve">FOOD REPUBLIC PTE LTD                                   Vivo City @Ice Shop #16                                         1, Harbourfront Walk #03-01, VivoCity   Singapore 098585                           </v>
      </c>
      <c r="E31" s="42" t="s">
        <v>789</v>
      </c>
      <c r="F31" s="50">
        <v>136.80000000000001</v>
      </c>
      <c r="G31" s="128">
        <v>10.94</v>
      </c>
      <c r="H31" s="50"/>
      <c r="I31" s="113"/>
      <c r="J31" s="21"/>
      <c r="K31" s="50">
        <f t="shared" si="1"/>
        <v>147.74</v>
      </c>
      <c r="L31" s="136"/>
      <c r="M31" s="36"/>
      <c r="N31" s="136"/>
      <c r="O31" s="36"/>
      <c r="P31" s="136">
        <f>K31</f>
        <v>147.74</v>
      </c>
      <c r="Q31" s="136"/>
      <c r="R31" s="36"/>
      <c r="S31" s="136">
        <f t="shared" si="2"/>
        <v>0</v>
      </c>
      <c r="U31" s="114">
        <f t="shared" si="3"/>
        <v>0</v>
      </c>
      <c r="W31" s="131"/>
      <c r="X31" s="130"/>
      <c r="Y31" s="10">
        <f t="shared" si="4"/>
        <v>3447.02</v>
      </c>
      <c r="AA31" s="126"/>
      <c r="AB31" s="5"/>
      <c r="AC31" s="5"/>
      <c r="AD31" s="10">
        <f t="shared" si="5"/>
        <v>250</v>
      </c>
    </row>
    <row r="32" spans="1:30" x14ac:dyDescent="0.35">
      <c r="A32" s="120">
        <f t="shared" si="7"/>
        <v>202308029</v>
      </c>
      <c r="B32" s="57">
        <v>45139</v>
      </c>
      <c r="C32" s="37" t="s">
        <v>897</v>
      </c>
      <c r="D32" s="21" t="str">
        <f>VLOOKUP(C32,'Customer List'!$A$3:$N$4129,2,0)</f>
        <v xml:space="preserve">FOOD REPUBLIC PTE LTD                                   Vivo City @Drink Stall #16A                                         1, Harbourfront Walk #03-01, VivoCity   Singapore 098585                           </v>
      </c>
      <c r="E32" s="42" t="s">
        <v>789</v>
      </c>
      <c r="F32" s="50">
        <v>23.5</v>
      </c>
      <c r="G32" s="128">
        <v>1.88</v>
      </c>
      <c r="H32" s="50"/>
      <c r="I32" s="113"/>
      <c r="J32" s="21"/>
      <c r="K32" s="50">
        <f t="shared" si="1"/>
        <v>25.38</v>
      </c>
      <c r="L32" s="136"/>
      <c r="M32" s="36"/>
      <c r="N32" s="136"/>
      <c r="O32" s="36"/>
      <c r="P32" s="136">
        <f>K32</f>
        <v>25.38</v>
      </c>
      <c r="Q32" s="136"/>
      <c r="R32" s="36"/>
      <c r="S32" s="136">
        <f t="shared" si="2"/>
        <v>0</v>
      </c>
      <c r="T32" s="61">
        <v>3.9</v>
      </c>
      <c r="U32" s="114">
        <f t="shared" si="3"/>
        <v>0.15366430260047281</v>
      </c>
      <c r="W32" s="36"/>
      <c r="X32" s="130"/>
      <c r="Y32" s="10">
        <f t="shared" si="4"/>
        <v>3447.02</v>
      </c>
      <c r="AA32" s="132"/>
      <c r="AB32" s="5"/>
      <c r="AC32" s="5"/>
      <c r="AD32" s="10">
        <f t="shared" si="5"/>
        <v>250</v>
      </c>
    </row>
    <row r="33" spans="1:30" x14ac:dyDescent="0.35">
      <c r="A33" s="120">
        <f t="shared" si="7"/>
        <v>202308030</v>
      </c>
      <c r="B33" s="57">
        <v>45139</v>
      </c>
      <c r="C33" s="37" t="s">
        <v>143</v>
      </c>
      <c r="D33" s="21" t="str">
        <f>VLOOKUP(C33,'Customer List'!$A$3:$N$4129,2,0)</f>
        <v>凉凉                                                           30 Seng Poh Road #02-75,           Tiong Bahru Market,            Singapore 168898</v>
      </c>
      <c r="E33" s="42" t="s">
        <v>789</v>
      </c>
      <c r="F33" s="50">
        <v>121.76</v>
      </c>
      <c r="G33" s="128">
        <v>9.74</v>
      </c>
      <c r="H33" s="50"/>
      <c r="I33" s="113"/>
      <c r="J33" s="21"/>
      <c r="K33" s="50">
        <f t="shared" si="1"/>
        <v>131.5</v>
      </c>
      <c r="L33" s="136"/>
      <c r="M33" s="36"/>
      <c r="N33" s="136"/>
      <c r="O33" s="136"/>
      <c r="P33" s="36"/>
      <c r="Q33" s="136">
        <f>K33</f>
        <v>131.5</v>
      </c>
      <c r="R33" s="36"/>
      <c r="S33" s="136">
        <f t="shared" si="2"/>
        <v>0</v>
      </c>
      <c r="T33" s="61">
        <v>27.32</v>
      </c>
      <c r="U33" s="114">
        <f t="shared" si="3"/>
        <v>0.20775665399239543</v>
      </c>
      <c r="W33" s="36"/>
      <c r="X33" s="130"/>
      <c r="Y33" s="10">
        <f t="shared" si="4"/>
        <v>3447.02</v>
      </c>
      <c r="AA33" s="126"/>
      <c r="AB33" s="5"/>
      <c r="AC33" s="5"/>
      <c r="AD33" s="10">
        <f t="shared" si="5"/>
        <v>250</v>
      </c>
    </row>
    <row r="34" spans="1:30" x14ac:dyDescent="0.35">
      <c r="A34" s="120">
        <f t="shared" si="7"/>
        <v>202308031</v>
      </c>
      <c r="B34" s="57">
        <v>45139</v>
      </c>
      <c r="C34" s="37" t="s">
        <v>21</v>
      </c>
      <c r="D34" s="21" t="str">
        <f>VLOOKUP(C34,'Customer List'!$A$3:$N$4129,2,0)</f>
        <v>Koufu Rasapura Masters                    2, Bayfront Avenue #B2-49A/50A Singapore 018972                               (Drink)</v>
      </c>
      <c r="E34" s="42" t="s">
        <v>789</v>
      </c>
      <c r="F34" s="50">
        <v>138.6</v>
      </c>
      <c r="G34" s="128">
        <v>11.09</v>
      </c>
      <c r="H34" s="50"/>
      <c r="I34" s="113"/>
      <c r="J34" s="21"/>
      <c r="K34" s="50">
        <f t="shared" si="1"/>
        <v>149.69</v>
      </c>
      <c r="L34" s="136">
        <f>K34</f>
        <v>149.69</v>
      </c>
      <c r="M34" s="36"/>
      <c r="N34" s="136"/>
      <c r="O34" s="136"/>
      <c r="P34" s="36"/>
      <c r="Q34" s="136"/>
      <c r="R34" s="36"/>
      <c r="S34" s="136">
        <f t="shared" si="2"/>
        <v>0</v>
      </c>
      <c r="U34" s="114">
        <f t="shared" si="3"/>
        <v>0</v>
      </c>
      <c r="W34" s="36"/>
      <c r="X34" s="130"/>
      <c r="Y34" s="10">
        <f t="shared" si="4"/>
        <v>3447.02</v>
      </c>
      <c r="AA34" s="126"/>
      <c r="AB34" s="5"/>
      <c r="AC34" s="5"/>
      <c r="AD34" s="10">
        <f t="shared" si="5"/>
        <v>250</v>
      </c>
    </row>
    <row r="35" spans="1:30" x14ac:dyDescent="0.35">
      <c r="A35" s="120">
        <f t="shared" si="7"/>
        <v>202308032</v>
      </c>
      <c r="B35" s="57">
        <v>45139</v>
      </c>
      <c r="C35" s="37" t="s">
        <v>22</v>
      </c>
      <c r="D35" s="21" t="str">
        <f>VLOOKUP(C35,'Customer List'!$A$3:$N$4129,2,0)</f>
        <v>Koufu Rasapura Masters                          2, Bayfront Avenue #B2-49A/50A Singapore 018972                              (Dessert)</v>
      </c>
      <c r="E35" s="42" t="s">
        <v>789</v>
      </c>
      <c r="F35" s="50">
        <v>280</v>
      </c>
      <c r="G35" s="128">
        <f t="shared" si="6"/>
        <v>22.400000000000002</v>
      </c>
      <c r="H35" s="50"/>
      <c r="I35" s="113"/>
      <c r="J35" s="21"/>
      <c r="K35" s="50">
        <f t="shared" si="1"/>
        <v>302.39999999999998</v>
      </c>
      <c r="L35" s="136">
        <f>K35</f>
        <v>302.39999999999998</v>
      </c>
      <c r="M35" s="36"/>
      <c r="N35" s="36"/>
      <c r="O35" s="136"/>
      <c r="P35" s="136"/>
      <c r="Q35" s="36"/>
      <c r="R35" s="36"/>
      <c r="S35" s="136">
        <f t="shared" si="2"/>
        <v>0</v>
      </c>
      <c r="U35" s="114">
        <f t="shared" si="3"/>
        <v>0</v>
      </c>
      <c r="W35" s="36"/>
      <c r="X35" s="130"/>
      <c r="Y35" s="10">
        <f t="shared" si="4"/>
        <v>3447.02</v>
      </c>
      <c r="AA35" s="126"/>
      <c r="AB35" s="5"/>
      <c r="AC35" s="5"/>
      <c r="AD35" s="10">
        <f t="shared" si="5"/>
        <v>250</v>
      </c>
    </row>
    <row r="36" spans="1:30" x14ac:dyDescent="0.35">
      <c r="A36" s="120">
        <f t="shared" si="7"/>
        <v>202308033</v>
      </c>
      <c r="B36" s="57">
        <v>45139</v>
      </c>
      <c r="C36" s="37" t="s">
        <v>20</v>
      </c>
      <c r="D36" s="21" t="str">
        <f>VLOOKUP(C36,'Customer List'!$A$3:$N$4129,2,0)</f>
        <v>Koufu Rasapura Masters                    2, Bayfront Avenue #B2-49A/50A Singapore 018972                               (Fruit)</v>
      </c>
      <c r="E36" s="42" t="s">
        <v>789</v>
      </c>
      <c r="F36" s="50">
        <v>70</v>
      </c>
      <c r="G36" s="128">
        <v>5.6</v>
      </c>
      <c r="H36" s="50"/>
      <c r="I36" s="113"/>
      <c r="J36" s="21"/>
      <c r="K36" s="50">
        <f t="shared" si="1"/>
        <v>75.599999999999994</v>
      </c>
      <c r="L36" s="136">
        <f>K36</f>
        <v>75.599999999999994</v>
      </c>
      <c r="M36" s="136"/>
      <c r="N36" s="136"/>
      <c r="O36" s="136"/>
      <c r="P36" s="136"/>
      <c r="Q36" s="136"/>
      <c r="R36" s="36"/>
      <c r="S36" s="136">
        <f t="shared" si="2"/>
        <v>0</v>
      </c>
      <c r="U36" s="114">
        <f t="shared" si="3"/>
        <v>0</v>
      </c>
      <c r="W36" s="36"/>
      <c r="X36" s="130"/>
      <c r="Y36" s="10">
        <f t="shared" si="4"/>
        <v>3447.02</v>
      </c>
      <c r="AA36" s="126"/>
      <c r="AB36" s="5"/>
      <c r="AC36" s="5"/>
      <c r="AD36" s="10">
        <f t="shared" si="5"/>
        <v>250</v>
      </c>
    </row>
    <row r="37" spans="1:30" x14ac:dyDescent="0.35">
      <c r="A37" s="120">
        <f t="shared" si="7"/>
        <v>202308034</v>
      </c>
      <c r="B37" s="57">
        <v>45139</v>
      </c>
      <c r="C37" s="37" t="s">
        <v>79</v>
      </c>
      <c r="D37" s="21" t="str">
        <f>VLOOKUP(C37,'Customer List'!$A$3:$N$4129,2,0)</f>
        <v xml:space="preserve">Koufu - Dessert                                        632, Bukit Batok Central #01-132 Singapore 650632                                                </v>
      </c>
      <c r="E37" s="42" t="s">
        <v>789</v>
      </c>
      <c r="F37" s="50">
        <v>426.8</v>
      </c>
      <c r="G37" s="128">
        <v>34.14</v>
      </c>
      <c r="H37" s="50"/>
      <c r="I37" s="113"/>
      <c r="J37" s="21"/>
      <c r="K37" s="50">
        <f t="shared" si="1"/>
        <v>460.94</v>
      </c>
      <c r="L37" s="136">
        <f>K37</f>
        <v>460.94</v>
      </c>
      <c r="M37" s="36"/>
      <c r="N37" s="36"/>
      <c r="O37" s="136"/>
      <c r="P37" s="36"/>
      <c r="Q37" s="136"/>
      <c r="R37" s="36"/>
      <c r="S37" s="136">
        <f t="shared" si="2"/>
        <v>0</v>
      </c>
      <c r="T37" s="61">
        <v>92.19</v>
      </c>
      <c r="U37" s="114">
        <f t="shared" si="3"/>
        <v>0.2000043389595175</v>
      </c>
      <c r="W37" s="131"/>
      <c r="X37" s="130"/>
      <c r="Y37" s="10">
        <f t="shared" si="4"/>
        <v>3447.02</v>
      </c>
      <c r="AA37" s="126"/>
      <c r="AB37" s="5"/>
      <c r="AC37" s="5"/>
      <c r="AD37" s="10">
        <f t="shared" si="5"/>
        <v>250</v>
      </c>
    </row>
    <row r="38" spans="1:30" x14ac:dyDescent="0.35">
      <c r="A38" s="120">
        <f t="shared" si="7"/>
        <v>202308035</v>
      </c>
      <c r="B38" s="57">
        <v>45139</v>
      </c>
      <c r="C38" s="37" t="s">
        <v>83</v>
      </c>
      <c r="D38" s="21" t="str">
        <f>VLOOKUP(C38,'Customer List'!$A$3:$N$4129,2,0)</f>
        <v xml:space="preserve">Koufu - Dessert                                     Gourmet Paradise  Toa Payoh Lorong 6, Blk 480 #B1-01 Singapore     </v>
      </c>
      <c r="E38" s="42" t="s">
        <v>694</v>
      </c>
      <c r="F38" s="50">
        <v>286</v>
      </c>
      <c r="G38" s="128">
        <v>22.88</v>
      </c>
      <c r="H38" s="50"/>
      <c r="I38" s="113"/>
      <c r="J38" s="21"/>
      <c r="K38" s="50">
        <f t="shared" si="1"/>
        <v>308.88</v>
      </c>
      <c r="L38" s="136">
        <f>K38</f>
        <v>308.88</v>
      </c>
      <c r="M38" s="36"/>
      <c r="N38" s="136"/>
      <c r="O38" s="136"/>
      <c r="P38" s="136"/>
      <c r="Q38" s="136"/>
      <c r="R38" s="36"/>
      <c r="S38" s="136">
        <f t="shared" si="2"/>
        <v>0</v>
      </c>
      <c r="T38" s="61">
        <v>52.38</v>
      </c>
      <c r="U38" s="114">
        <f t="shared" si="3"/>
        <v>0.16958041958041958</v>
      </c>
      <c r="W38" s="131"/>
      <c r="X38" s="130"/>
      <c r="Y38" s="10">
        <f t="shared" si="4"/>
        <v>3447.02</v>
      </c>
      <c r="AA38" s="126"/>
      <c r="AB38" s="5"/>
      <c r="AC38" s="5"/>
      <c r="AD38" s="10">
        <f t="shared" si="5"/>
        <v>250</v>
      </c>
    </row>
    <row r="39" spans="1:30" x14ac:dyDescent="0.35">
      <c r="A39" s="120">
        <f t="shared" si="7"/>
        <v>202308036</v>
      </c>
      <c r="B39" s="57">
        <v>45139</v>
      </c>
      <c r="C39" s="37" t="s">
        <v>552</v>
      </c>
      <c r="D39" s="21" t="str">
        <f>VLOOKUP(C39,'Customer List'!$A$3:$N$4129,2,0)</f>
        <v xml:space="preserve">FOOD REPUBLIC PTE LTD                                  Causeway Point @DRINK STALL, Woodlands Square #04-01 Causeway Point Singapore 738099                                                        </v>
      </c>
      <c r="E39" s="42" t="s">
        <v>694</v>
      </c>
      <c r="F39" s="50">
        <v>4.5</v>
      </c>
      <c r="G39" s="128">
        <v>0.36</v>
      </c>
      <c r="H39" s="50"/>
      <c r="I39" s="113"/>
      <c r="J39" s="21"/>
      <c r="K39" s="50">
        <f t="shared" si="1"/>
        <v>4.8600000000000003</v>
      </c>
      <c r="L39" s="136"/>
      <c r="M39" s="36"/>
      <c r="N39" s="136"/>
      <c r="O39" s="36"/>
      <c r="P39" s="136">
        <f>K39</f>
        <v>4.8600000000000003</v>
      </c>
      <c r="Q39" s="136"/>
      <c r="R39" s="36"/>
      <c r="S39" s="136">
        <f t="shared" si="2"/>
        <v>0</v>
      </c>
      <c r="T39" s="61">
        <v>0.5</v>
      </c>
      <c r="U39" s="114">
        <f t="shared" si="3"/>
        <v>0.10288065843621398</v>
      </c>
      <c r="W39" s="131"/>
      <c r="X39" s="130"/>
      <c r="Y39" s="10">
        <f t="shared" si="4"/>
        <v>3447.02</v>
      </c>
      <c r="AA39" s="126"/>
      <c r="AB39" s="5"/>
      <c r="AC39" s="5"/>
      <c r="AD39" s="10">
        <f t="shared" si="5"/>
        <v>250</v>
      </c>
    </row>
    <row r="40" spans="1:30" x14ac:dyDescent="0.35">
      <c r="A40" s="120">
        <f t="shared" si="7"/>
        <v>202308037</v>
      </c>
      <c r="B40" s="57">
        <v>45139</v>
      </c>
      <c r="C40" s="37" t="s">
        <v>599</v>
      </c>
      <c r="D40" s="21" t="str">
        <f>VLOOKUP(C40,'Customer List'!$A$3:$N$4129,2,0)</f>
        <v xml:space="preserve">FOOD REPUBLIC PTE LTD                                  Causeway Point @Juice Bar, Woodlands Square #04-01 Causeway Point Singapore 738099                                                        </v>
      </c>
      <c r="E40" s="42" t="s">
        <v>694</v>
      </c>
      <c r="F40" s="50">
        <v>20</v>
      </c>
      <c r="G40" s="128">
        <v>1.6</v>
      </c>
      <c r="H40" s="50"/>
      <c r="I40" s="113"/>
      <c r="J40" s="21"/>
      <c r="K40" s="50">
        <f t="shared" si="1"/>
        <v>21.6</v>
      </c>
      <c r="L40" s="136"/>
      <c r="M40" s="36"/>
      <c r="N40" s="136"/>
      <c r="O40" s="136"/>
      <c r="P40" s="136">
        <f>K40</f>
        <v>21.6</v>
      </c>
      <c r="Q40" s="136"/>
      <c r="R40" s="36"/>
      <c r="S40" s="136">
        <f t="shared" si="2"/>
        <v>0</v>
      </c>
      <c r="T40" s="61">
        <v>5.47</v>
      </c>
      <c r="U40" s="114">
        <f t="shared" si="3"/>
        <v>0.25324074074074071</v>
      </c>
      <c r="W40" s="36"/>
      <c r="X40" s="130"/>
      <c r="Y40" s="10">
        <f t="shared" si="4"/>
        <v>3447.02</v>
      </c>
      <c r="AA40" s="126"/>
      <c r="AB40" s="5"/>
      <c r="AC40" s="5"/>
      <c r="AD40" s="10">
        <f t="shared" si="5"/>
        <v>250</v>
      </c>
    </row>
    <row r="41" spans="1:30" x14ac:dyDescent="0.35">
      <c r="A41" s="120">
        <f t="shared" si="7"/>
        <v>202308038</v>
      </c>
      <c r="B41" s="57">
        <v>45139</v>
      </c>
      <c r="C41" s="37" t="s">
        <v>910</v>
      </c>
      <c r="D41" s="21" t="str">
        <f>VLOOKUP(C41,'Customer List'!$A$3:$N$4129,2,0)</f>
        <v xml:space="preserve">FOOD REPUBLIC PTE LTD                                  Causeway Point @Ice Shop, Woodlands Square #04-01 Causeway Point Singapore 738099                                                        </v>
      </c>
      <c r="E41" s="42" t="s">
        <v>694</v>
      </c>
      <c r="F41" s="50">
        <v>477.3</v>
      </c>
      <c r="G41" s="128">
        <v>38.18</v>
      </c>
      <c r="H41" s="50"/>
      <c r="I41" s="113"/>
      <c r="J41" s="21"/>
      <c r="K41" s="50">
        <f t="shared" si="1"/>
        <v>515.48</v>
      </c>
      <c r="L41" s="136"/>
      <c r="M41" s="36"/>
      <c r="N41" s="136"/>
      <c r="O41" s="136"/>
      <c r="P41" s="136">
        <f>K41</f>
        <v>515.48</v>
      </c>
      <c r="Q41" s="136"/>
      <c r="R41" s="36"/>
      <c r="S41" s="136">
        <f t="shared" si="2"/>
        <v>0</v>
      </c>
      <c r="T41" s="61">
        <v>171.04</v>
      </c>
      <c r="U41" s="114">
        <f t="shared" si="3"/>
        <v>0.33180724761387442</v>
      </c>
      <c r="W41" s="36"/>
      <c r="X41" s="130"/>
      <c r="Y41" s="10">
        <f t="shared" si="4"/>
        <v>3447.02</v>
      </c>
      <c r="AA41" s="126"/>
      <c r="AB41" s="5"/>
      <c r="AC41" s="5"/>
      <c r="AD41" s="10">
        <f t="shared" si="5"/>
        <v>250</v>
      </c>
    </row>
    <row r="42" spans="1:30" x14ac:dyDescent="0.35">
      <c r="A42" s="120">
        <f t="shared" si="7"/>
        <v>202308039</v>
      </c>
      <c r="B42" s="57">
        <v>45139</v>
      </c>
      <c r="C42" s="37" t="s">
        <v>73</v>
      </c>
      <c r="D42" s="21" t="str">
        <f>VLOOKUP(C42,'Customer List'!$A$3:$N$4129,2,0)</f>
        <v xml:space="preserve">Koufu - Dessert                                      535 Clementi Road Block 51, Level 2 Ngee Ann Polythenic NIC Singapore 599489                  </v>
      </c>
      <c r="E42" s="42" t="s">
        <v>694</v>
      </c>
      <c r="F42" s="50">
        <v>302.8</v>
      </c>
      <c r="G42" s="128">
        <v>24.22</v>
      </c>
      <c r="H42" s="50"/>
      <c r="I42" s="113"/>
      <c r="J42" s="21"/>
      <c r="K42" s="50">
        <f t="shared" si="1"/>
        <v>327.02</v>
      </c>
      <c r="L42" s="136">
        <f>K42</f>
        <v>327.02</v>
      </c>
      <c r="M42" s="36"/>
      <c r="N42" s="136"/>
      <c r="O42" s="136"/>
      <c r="P42" s="136"/>
      <c r="Q42" s="136"/>
      <c r="R42" s="36"/>
      <c r="S42" s="136">
        <f t="shared" si="2"/>
        <v>0</v>
      </c>
      <c r="T42" s="61">
        <v>62.94</v>
      </c>
      <c r="U42" s="114">
        <f t="shared" si="3"/>
        <v>0.19246529264265183</v>
      </c>
      <c r="W42" s="131"/>
      <c r="X42" s="130"/>
      <c r="Y42" s="10">
        <f t="shared" si="4"/>
        <v>3447.02</v>
      </c>
      <c r="AA42" s="126"/>
      <c r="AB42" s="5"/>
      <c r="AC42" s="5"/>
      <c r="AD42" s="10">
        <f t="shared" si="5"/>
        <v>250</v>
      </c>
    </row>
    <row r="43" spans="1:30" x14ac:dyDescent="0.35">
      <c r="A43" s="120">
        <f t="shared" si="7"/>
        <v>202308040</v>
      </c>
      <c r="B43" s="57">
        <v>45139</v>
      </c>
      <c r="C43" s="37" t="s">
        <v>87</v>
      </c>
      <c r="D43" s="21" t="str">
        <f>VLOOKUP(C43,'Customer List'!$A$3:$N$4129,2,0)</f>
        <v xml:space="preserve">Koufu - Drink                                                 Block 768 Woodlands Ave 6                     #01-30/31 Singapore 730768                         </v>
      </c>
      <c r="E43" s="42" t="s">
        <v>555</v>
      </c>
      <c r="F43" s="50">
        <v>21.8</v>
      </c>
      <c r="G43" s="128">
        <v>1.74</v>
      </c>
      <c r="H43" s="50"/>
      <c r="I43" s="113"/>
      <c r="J43" s="21"/>
      <c r="K43" s="50">
        <f t="shared" si="1"/>
        <v>23.54</v>
      </c>
      <c r="L43" s="136">
        <f>K43</f>
        <v>23.54</v>
      </c>
      <c r="M43" s="36"/>
      <c r="N43" s="136"/>
      <c r="O43" s="136"/>
      <c r="P43" s="136"/>
      <c r="Q43" s="136"/>
      <c r="R43" s="36"/>
      <c r="S43" s="136">
        <f t="shared" si="2"/>
        <v>0</v>
      </c>
      <c r="T43" s="61">
        <v>6.26</v>
      </c>
      <c r="U43" s="114">
        <f t="shared" si="3"/>
        <v>0.26593033135089211</v>
      </c>
      <c r="W43" s="131"/>
      <c r="X43" s="130"/>
      <c r="Y43" s="10"/>
      <c r="AA43" s="126"/>
      <c r="AB43" s="5"/>
      <c r="AC43" s="5"/>
      <c r="AD43" s="10"/>
    </row>
    <row r="44" spans="1:30" x14ac:dyDescent="0.35">
      <c r="A44" s="21">
        <f t="shared" si="7"/>
        <v>202308041</v>
      </c>
      <c r="B44" s="57">
        <v>45140</v>
      </c>
      <c r="C44" s="37" t="s">
        <v>81</v>
      </c>
      <c r="D44" s="21" t="str">
        <f>VLOOKUP(C44,'Customer List'!$A$3:$N$4129,2,0)</f>
        <v xml:space="preserve">Koufu - Dessert                                             1, Bukit Batok Central Link.                     #04-01 West Mall, Singapore 658713                                                          </v>
      </c>
      <c r="E44" s="42" t="s">
        <v>789</v>
      </c>
      <c r="F44" s="50">
        <v>1361.8</v>
      </c>
      <c r="G44" s="128">
        <v>108.94</v>
      </c>
      <c r="H44" s="50"/>
      <c r="I44" s="113"/>
      <c r="J44" s="21"/>
      <c r="K44" s="50">
        <f t="shared" si="1"/>
        <v>1470.74</v>
      </c>
      <c r="L44" s="136"/>
      <c r="M44" s="36"/>
      <c r="N44" s="136"/>
      <c r="O44" s="136"/>
      <c r="P44" s="36"/>
      <c r="Q44" s="136"/>
      <c r="R44" s="36"/>
      <c r="S44" s="136">
        <f t="shared" si="2"/>
        <v>1470.74</v>
      </c>
      <c r="T44" s="61">
        <v>383.96</v>
      </c>
      <c r="U44" s="114">
        <f t="shared" si="3"/>
        <v>0.26106585800345405</v>
      </c>
      <c r="W44" s="36"/>
      <c r="X44" s="130"/>
      <c r="Y44" s="10">
        <f>Y42-X44</f>
        <v>3447.02</v>
      </c>
      <c r="AA44" s="126"/>
      <c r="AB44" s="5"/>
      <c r="AC44" s="5"/>
      <c r="AD44" s="10">
        <f>AD42+AB44-AC44</f>
        <v>250</v>
      </c>
    </row>
    <row r="45" spans="1:30" x14ac:dyDescent="0.35">
      <c r="A45" s="21">
        <f t="shared" si="7"/>
        <v>202308042</v>
      </c>
      <c r="B45" s="57">
        <v>45140</v>
      </c>
      <c r="C45" s="37" t="s">
        <v>80</v>
      </c>
      <c r="D45" s="21" t="str">
        <f>VLOOKUP(C45,'Customer List'!$A$3:$N$4129,2,0)</f>
        <v xml:space="preserve">Koufu - Drink                                                  1, Bukit Batok Central Link.                   #04-01 West Mall, Singapore 658713                                                            </v>
      </c>
      <c r="E45" s="42" t="s">
        <v>789</v>
      </c>
      <c r="F45" s="50">
        <v>32</v>
      </c>
      <c r="G45" s="128">
        <v>2.56</v>
      </c>
      <c r="H45" s="50"/>
      <c r="I45" s="113"/>
      <c r="J45" s="21"/>
      <c r="K45" s="50">
        <f t="shared" si="1"/>
        <v>34.56</v>
      </c>
      <c r="L45" s="36"/>
      <c r="M45" s="36"/>
      <c r="N45" s="136"/>
      <c r="O45" s="136"/>
      <c r="P45" s="36"/>
      <c r="Q45" s="136"/>
      <c r="R45" s="36"/>
      <c r="S45" s="136">
        <f t="shared" si="2"/>
        <v>34.56</v>
      </c>
      <c r="T45" s="61">
        <v>7.26</v>
      </c>
      <c r="U45" s="114">
        <f t="shared" si="3"/>
        <v>0.21006944444444442</v>
      </c>
      <c r="W45" s="36"/>
      <c r="X45" s="130"/>
      <c r="Y45" s="10">
        <f>Y44-X45</f>
        <v>3447.02</v>
      </c>
      <c r="AA45" s="126"/>
      <c r="AB45" s="5"/>
      <c r="AC45" s="5"/>
      <c r="AD45" s="10">
        <f t="shared" si="5"/>
        <v>250</v>
      </c>
    </row>
    <row r="46" spans="1:30" x14ac:dyDescent="0.35">
      <c r="A46" s="21">
        <f t="shared" si="7"/>
        <v>202308043</v>
      </c>
      <c r="B46" s="57">
        <v>45140</v>
      </c>
      <c r="C46" s="37" t="s">
        <v>593</v>
      </c>
      <c r="D46" s="21" t="str">
        <f>VLOOKUP(C46,'Customer List'!$A$3:$N$4129,2,0)</f>
        <v xml:space="preserve">FOOD REPUBLIC PTE LTD                                   Parkway Parade @Juice Bar                     80 Marine Parade Road #B1-85        Singapore 449269                            </v>
      </c>
      <c r="E46" s="42" t="s">
        <v>694</v>
      </c>
      <c r="F46" s="50">
        <v>112</v>
      </c>
      <c r="G46" s="128">
        <v>8.9600000000000009</v>
      </c>
      <c r="H46" s="50"/>
      <c r="I46" s="113"/>
      <c r="J46" s="21"/>
      <c r="K46" s="50">
        <f t="shared" si="1"/>
        <v>120.96000000000001</v>
      </c>
      <c r="L46" s="36"/>
      <c r="M46" s="36"/>
      <c r="N46" s="136"/>
      <c r="O46" s="136"/>
      <c r="P46" s="136"/>
      <c r="Q46" s="136"/>
      <c r="R46" s="36"/>
      <c r="S46" s="136">
        <f t="shared" si="2"/>
        <v>120.96000000000001</v>
      </c>
      <c r="T46" s="61">
        <v>38.22</v>
      </c>
      <c r="U46" s="114">
        <f t="shared" si="3"/>
        <v>0.31597222222222221</v>
      </c>
      <c r="W46" s="36"/>
      <c r="X46" s="130"/>
      <c r="Y46" s="10"/>
      <c r="AA46" s="126"/>
      <c r="AB46" s="5"/>
      <c r="AC46" s="5"/>
      <c r="AD46" s="10"/>
    </row>
    <row r="47" spans="1:30" x14ac:dyDescent="0.35">
      <c r="A47" s="21">
        <f t="shared" si="7"/>
        <v>202308044</v>
      </c>
      <c r="B47" s="57">
        <v>45140</v>
      </c>
      <c r="C47" s="37" t="s">
        <v>258</v>
      </c>
      <c r="D47" s="21" t="str">
        <f>VLOOKUP(C47,'Customer List'!$A$3:$N$4129,2,0)</f>
        <v>TEL: 98193843                                        Holland Village Market and Food Centre, 1 Lorong Mambong, #01-25 Singapore 277700</v>
      </c>
      <c r="E47" s="42" t="s">
        <v>789</v>
      </c>
      <c r="F47" s="50">
        <v>224.35</v>
      </c>
      <c r="G47" s="128">
        <v>17.95</v>
      </c>
      <c r="H47" s="50"/>
      <c r="I47" s="113"/>
      <c r="J47" s="21"/>
      <c r="K47" s="50">
        <f t="shared" si="1"/>
        <v>242.29999999999998</v>
      </c>
      <c r="L47" s="136"/>
      <c r="M47" s="36"/>
      <c r="N47" s="136"/>
      <c r="O47" s="136"/>
      <c r="P47" s="36"/>
      <c r="Q47" s="136"/>
      <c r="R47" s="36"/>
      <c r="S47" s="136">
        <f t="shared" si="2"/>
        <v>242.29999999999998</v>
      </c>
      <c r="T47" s="61">
        <v>80.989999999999995</v>
      </c>
      <c r="U47" s="114">
        <f t="shared" si="3"/>
        <v>0.33425505571605446</v>
      </c>
      <c r="W47" s="36"/>
      <c r="X47" s="130"/>
      <c r="Y47" s="10">
        <f>Y45-X47</f>
        <v>3447.02</v>
      </c>
      <c r="AA47" s="132"/>
      <c r="AB47" s="5"/>
      <c r="AC47" s="5"/>
      <c r="AD47" s="10">
        <f>AD45+AB47-AC47</f>
        <v>250</v>
      </c>
    </row>
    <row r="48" spans="1:30" x14ac:dyDescent="0.35">
      <c r="A48" s="21">
        <f t="shared" si="7"/>
        <v>202308045</v>
      </c>
      <c r="B48" s="57">
        <v>45140</v>
      </c>
      <c r="C48" s="37" t="s">
        <v>189</v>
      </c>
      <c r="D48" s="21" t="str">
        <f>VLOOKUP(C48,'Customer List'!$A$3:$N$4129,2,0)</f>
        <v>Jalan Besar Dessert Stall                     Block 166, Berseh Food Centre,         Jalan Besar #02-58,                               Singapore 208877</v>
      </c>
      <c r="E48" s="42" t="s">
        <v>694</v>
      </c>
      <c r="F48" s="50">
        <v>235.74</v>
      </c>
      <c r="G48" s="128">
        <v>18.86</v>
      </c>
      <c r="H48" s="50"/>
      <c r="I48" s="113"/>
      <c r="J48" s="21"/>
      <c r="K48" s="50">
        <f t="shared" si="1"/>
        <v>254.60000000000002</v>
      </c>
      <c r="L48" s="136"/>
      <c r="M48" s="36"/>
      <c r="N48" s="136"/>
      <c r="O48" s="136"/>
      <c r="P48" s="36"/>
      <c r="Q48" s="136"/>
      <c r="R48" s="36"/>
      <c r="S48" s="136">
        <f t="shared" si="2"/>
        <v>254.60000000000002</v>
      </c>
      <c r="T48" s="61">
        <v>55.54</v>
      </c>
      <c r="U48" s="114">
        <f t="shared" si="3"/>
        <v>0.2181461115475255</v>
      </c>
      <c r="W48" s="36"/>
      <c r="X48" s="130"/>
      <c r="Y48" s="10">
        <f t="shared" si="4"/>
        <v>3447.02</v>
      </c>
      <c r="AA48" s="126"/>
      <c r="AB48" s="5"/>
      <c r="AC48" s="5"/>
      <c r="AD48" s="10">
        <f t="shared" si="5"/>
        <v>250</v>
      </c>
    </row>
    <row r="49" spans="1:30" x14ac:dyDescent="0.35">
      <c r="A49" s="21">
        <f t="shared" si="7"/>
        <v>202308046</v>
      </c>
      <c r="B49" s="57">
        <v>45140</v>
      </c>
      <c r="C49" s="37" t="s">
        <v>794</v>
      </c>
      <c r="D49" s="21" t="str">
        <f>VLOOKUP(C49,'Customer List'!$A$3:$N$4129,2,0)</f>
        <v>R&amp;B TEA SINGAPORE                                                 OASIS TERRACES, 681 PUNGGOL DRIVE #B1-03 SINGAPORE 820681</v>
      </c>
      <c r="E49" s="42" t="s">
        <v>694</v>
      </c>
      <c r="F49" s="50">
        <v>29.9</v>
      </c>
      <c r="G49" s="128">
        <v>2.39</v>
      </c>
      <c r="H49" s="50"/>
      <c r="I49" s="113"/>
      <c r="J49" s="21"/>
      <c r="K49" s="50">
        <f t="shared" si="1"/>
        <v>32.29</v>
      </c>
      <c r="L49" s="136"/>
      <c r="M49" s="36"/>
      <c r="N49" s="136"/>
      <c r="O49" s="36"/>
      <c r="P49" s="36"/>
      <c r="Q49" s="136"/>
      <c r="R49" s="36"/>
      <c r="S49" s="136">
        <f t="shared" si="2"/>
        <v>32.29</v>
      </c>
      <c r="T49" s="61">
        <v>15.17</v>
      </c>
      <c r="U49" s="114">
        <f t="shared" si="3"/>
        <v>0.46980489315577578</v>
      </c>
      <c r="W49" s="131"/>
      <c r="X49" s="130"/>
      <c r="Y49" s="10">
        <f t="shared" si="4"/>
        <v>3447.02</v>
      </c>
      <c r="AA49" s="126"/>
      <c r="AB49" s="5"/>
      <c r="AC49" s="5"/>
      <c r="AD49" s="10">
        <f t="shared" si="5"/>
        <v>250</v>
      </c>
    </row>
    <row r="50" spans="1:30" x14ac:dyDescent="0.35">
      <c r="A50" s="21">
        <f t="shared" si="7"/>
        <v>202308047</v>
      </c>
      <c r="B50" s="57">
        <v>45140</v>
      </c>
      <c r="C50" s="37" t="s">
        <v>791</v>
      </c>
      <c r="D50" s="21" t="str">
        <f>VLOOKUP(C50,'Customer List'!$A$3:$N$4129,2,0)</f>
        <v>R&amp;B TEA SINGAPORE                                                         20 TAMPINES CENTRAL #01-18 TAMPINES MRT, SINGAPORE 529538</v>
      </c>
      <c r="E50" s="42" t="s">
        <v>694</v>
      </c>
      <c r="F50" s="50">
        <v>36</v>
      </c>
      <c r="G50" s="128">
        <v>2.88</v>
      </c>
      <c r="H50" s="50"/>
      <c r="I50" s="113"/>
      <c r="J50" s="21"/>
      <c r="K50" s="50">
        <f t="shared" si="1"/>
        <v>38.880000000000003</v>
      </c>
      <c r="L50" s="136"/>
      <c r="M50" s="136"/>
      <c r="N50" s="136"/>
      <c r="O50" s="36"/>
      <c r="P50" s="36"/>
      <c r="Q50" s="136"/>
      <c r="R50" s="36"/>
      <c r="S50" s="136">
        <f t="shared" si="2"/>
        <v>38.880000000000003</v>
      </c>
      <c r="T50" s="61">
        <v>21.08</v>
      </c>
      <c r="U50" s="114">
        <f t="shared" si="3"/>
        <v>0.54218106995884763</v>
      </c>
      <c r="W50" s="131"/>
      <c r="X50" s="130"/>
      <c r="Y50" s="10">
        <f>Y49-X50</f>
        <v>3447.02</v>
      </c>
      <c r="AA50" s="126"/>
      <c r="AB50" s="5"/>
      <c r="AC50" s="5"/>
      <c r="AD50" s="10">
        <f t="shared" si="5"/>
        <v>250</v>
      </c>
    </row>
    <row r="51" spans="1:30" x14ac:dyDescent="0.35">
      <c r="A51" s="21">
        <f t="shared" si="7"/>
        <v>202308048</v>
      </c>
      <c r="B51" s="57">
        <v>45140</v>
      </c>
      <c r="C51" s="37" t="s">
        <v>803</v>
      </c>
      <c r="D51" s="21" t="str">
        <f>VLOOKUP(C51,'Customer List'!$A$3:$N$4129,2,0)</f>
        <v>R&amp;B TEA SINGAPORE                                                 101 THOMSON ROAD #02-K1        UNITED SQUARE, SINGAPORE 307591</v>
      </c>
      <c r="E51" s="42" t="s">
        <v>789</v>
      </c>
      <c r="F51" s="50">
        <v>29</v>
      </c>
      <c r="G51" s="128">
        <v>2.3199999999999998</v>
      </c>
      <c r="H51" s="50"/>
      <c r="I51" s="113"/>
      <c r="J51" s="21"/>
      <c r="K51" s="50">
        <f t="shared" si="1"/>
        <v>31.32</v>
      </c>
      <c r="L51" s="136"/>
      <c r="M51" s="136"/>
      <c r="N51" s="36"/>
      <c r="O51" s="36"/>
      <c r="P51" s="136"/>
      <c r="Q51" s="136"/>
      <c r="R51" s="36"/>
      <c r="S51" s="136">
        <f t="shared" si="2"/>
        <v>31.32</v>
      </c>
      <c r="T51" s="61">
        <v>16.600000000000001</v>
      </c>
      <c r="U51" s="114">
        <f t="shared" si="3"/>
        <v>0.53001277139208181</v>
      </c>
      <c r="W51" s="36"/>
      <c r="X51" s="130"/>
      <c r="Y51" s="10">
        <f t="shared" si="4"/>
        <v>3447.02</v>
      </c>
      <c r="AA51" s="132"/>
      <c r="AB51" s="5"/>
      <c r="AC51" s="5"/>
      <c r="AD51" s="10">
        <f t="shared" si="5"/>
        <v>250</v>
      </c>
    </row>
    <row r="52" spans="1:30" x14ac:dyDescent="0.35">
      <c r="A52" s="21">
        <f t="shared" si="7"/>
        <v>202308049</v>
      </c>
      <c r="B52" s="57">
        <v>45140</v>
      </c>
      <c r="C52" s="37" t="s">
        <v>790</v>
      </c>
      <c r="D52" s="21" t="str">
        <f>VLOOKUP(C52,'Customer List'!$A$3:$N$4129,2,0)</f>
        <v>R&amp;B TEA SINGAPORE                                                       470 TOA PAYOH LORONG 6 SINGAPORE 310470</v>
      </c>
      <c r="E52" s="42" t="s">
        <v>789</v>
      </c>
      <c r="F52" s="50">
        <v>33</v>
      </c>
      <c r="G52" s="128">
        <v>2.64</v>
      </c>
      <c r="H52" s="50"/>
      <c r="I52" s="113"/>
      <c r="J52" s="21"/>
      <c r="K52" s="50">
        <f t="shared" si="1"/>
        <v>35.64</v>
      </c>
      <c r="L52" s="136"/>
      <c r="M52" s="136"/>
      <c r="N52" s="136"/>
      <c r="O52" s="36"/>
      <c r="P52" s="36"/>
      <c r="Q52" s="136"/>
      <c r="R52" s="36"/>
      <c r="S52" s="136">
        <f t="shared" si="2"/>
        <v>35.64</v>
      </c>
      <c r="T52" s="61">
        <v>20.57</v>
      </c>
      <c r="U52" s="114">
        <f t="shared" si="3"/>
        <v>0.5771604938271605</v>
      </c>
      <c r="W52" s="36"/>
      <c r="X52" s="130"/>
      <c r="Y52" s="10">
        <f t="shared" si="4"/>
        <v>3447.02</v>
      </c>
      <c r="AA52" s="126"/>
      <c r="AB52" s="5"/>
      <c r="AC52" s="5"/>
      <c r="AD52" s="10">
        <f t="shared" si="5"/>
        <v>250</v>
      </c>
    </row>
    <row r="53" spans="1:30" x14ac:dyDescent="0.35">
      <c r="A53" s="120">
        <f t="shared" si="7"/>
        <v>202308050</v>
      </c>
      <c r="B53" s="57">
        <v>45140</v>
      </c>
      <c r="C53" s="37" t="s">
        <v>910</v>
      </c>
      <c r="D53" s="21" t="str">
        <f>VLOOKUP(C53,'Customer List'!$A$3:$N$4129,2,0)</f>
        <v xml:space="preserve">FOOD REPUBLIC PTE LTD                                  Causeway Point @Ice Shop, Woodlands Square #04-01 Causeway Point Singapore 738099                                                        </v>
      </c>
      <c r="E53" s="42" t="s">
        <v>555</v>
      </c>
      <c r="F53" s="50">
        <v>25.8</v>
      </c>
      <c r="G53" s="128">
        <v>2.06</v>
      </c>
      <c r="H53" s="50"/>
      <c r="I53" s="113"/>
      <c r="J53" s="21"/>
      <c r="K53" s="50">
        <f t="shared" si="1"/>
        <v>27.86</v>
      </c>
      <c r="L53" s="136"/>
      <c r="M53" s="36"/>
      <c r="N53" s="36"/>
      <c r="O53" s="36"/>
      <c r="P53" s="136">
        <f>K53</f>
        <v>27.86</v>
      </c>
      <c r="Q53" s="136"/>
      <c r="R53" s="36"/>
      <c r="S53" s="136">
        <f t="shared" si="2"/>
        <v>0</v>
      </c>
      <c r="U53" s="114">
        <f t="shared" si="3"/>
        <v>0</v>
      </c>
      <c r="W53" s="36"/>
      <c r="X53" s="130"/>
      <c r="Y53" s="10">
        <f t="shared" si="4"/>
        <v>3447.02</v>
      </c>
      <c r="AA53" s="126"/>
      <c r="AB53" s="5"/>
      <c r="AC53" s="5"/>
      <c r="AD53" s="10">
        <f t="shared" si="5"/>
        <v>250</v>
      </c>
    </row>
    <row r="54" spans="1:30" x14ac:dyDescent="0.35">
      <c r="A54" s="120">
        <f t="shared" si="7"/>
        <v>202308051</v>
      </c>
      <c r="B54" s="57">
        <v>45140</v>
      </c>
      <c r="C54" s="37" t="s">
        <v>458</v>
      </c>
      <c r="D54" s="21" t="str">
        <f>VLOOKUP(C54,'Customer List'!$A$3:$N$4129,2,0)</f>
        <v>KOPI TAN                                                                                                                       BUKIT CANBERRA</v>
      </c>
      <c r="E54" s="42" t="s">
        <v>555</v>
      </c>
      <c r="F54" s="50">
        <v>330</v>
      </c>
      <c r="G54" s="128">
        <v>26.4</v>
      </c>
      <c r="H54" s="50"/>
      <c r="I54" s="113"/>
      <c r="J54" s="21"/>
      <c r="K54" s="50">
        <f t="shared" si="1"/>
        <v>356.4</v>
      </c>
      <c r="L54" s="136"/>
      <c r="M54" s="36"/>
      <c r="N54" s="36"/>
      <c r="O54" s="36"/>
      <c r="P54" s="136"/>
      <c r="Q54" s="136"/>
      <c r="R54" s="136"/>
      <c r="S54" s="136">
        <f t="shared" si="2"/>
        <v>356.4</v>
      </c>
      <c r="T54" s="61">
        <v>177.28</v>
      </c>
      <c r="U54" s="114">
        <f t="shared" si="3"/>
        <v>0.49741863075196413</v>
      </c>
      <c r="W54" s="36"/>
      <c r="X54" s="130"/>
      <c r="Y54" s="10">
        <f t="shared" si="4"/>
        <v>3447.02</v>
      </c>
      <c r="AA54" s="126"/>
      <c r="AB54" s="5"/>
      <c r="AC54" s="5"/>
      <c r="AD54" s="10">
        <f t="shared" si="5"/>
        <v>250</v>
      </c>
    </row>
    <row r="55" spans="1:30" x14ac:dyDescent="0.35">
      <c r="A55" s="21">
        <f t="shared" si="7"/>
        <v>202308052</v>
      </c>
      <c r="B55" s="57">
        <v>45140</v>
      </c>
      <c r="C55" s="37" t="s">
        <v>104</v>
      </c>
      <c r="D55" s="21" t="str">
        <f>VLOOKUP(C55,'Customer List'!$A$3:$N$4129,2,0)</f>
        <v>滨海甜品                                                      Blk 248, Simei St 5. Singapore 520120</v>
      </c>
      <c r="E55" s="42" t="s">
        <v>694</v>
      </c>
      <c r="F55" s="50">
        <v>424</v>
      </c>
      <c r="G55" s="128">
        <v>33.92</v>
      </c>
      <c r="H55" s="50"/>
      <c r="I55" s="113"/>
      <c r="J55" s="21"/>
      <c r="K55" s="50">
        <f t="shared" si="1"/>
        <v>457.92</v>
      </c>
      <c r="L55" s="136"/>
      <c r="M55" s="36"/>
      <c r="N55" s="136"/>
      <c r="O55" s="136"/>
      <c r="P55" s="136"/>
      <c r="Q55" s="136"/>
      <c r="R55" s="36"/>
      <c r="S55" s="136">
        <f t="shared" si="2"/>
        <v>457.92</v>
      </c>
      <c r="T55" s="61">
        <v>119</v>
      </c>
      <c r="U55" s="114">
        <f t="shared" si="3"/>
        <v>0.25987071977638015</v>
      </c>
      <c r="W55" s="36"/>
      <c r="X55" s="130"/>
      <c r="Y55" s="10">
        <f t="shared" si="4"/>
        <v>3447.02</v>
      </c>
      <c r="AA55" s="132"/>
      <c r="AB55" s="5"/>
      <c r="AC55" s="5"/>
      <c r="AD55" s="10">
        <f t="shared" si="5"/>
        <v>250</v>
      </c>
    </row>
    <row r="56" spans="1:30" x14ac:dyDescent="0.35">
      <c r="A56" s="21">
        <f t="shared" si="7"/>
        <v>202308053</v>
      </c>
      <c r="B56" s="57">
        <v>45140</v>
      </c>
      <c r="C56" s="37" t="s">
        <v>247</v>
      </c>
      <c r="D56" s="21" t="str">
        <f>VLOOKUP(C56,'Customer List'!$A$3:$N$4129,2,0)</f>
        <v>TEL: 91682104                                                                                         Blk 416 BEDOK SOUTH AVE 2 SINGAPORE 460416</v>
      </c>
      <c r="E56" s="42" t="s">
        <v>694</v>
      </c>
      <c r="F56" s="50">
        <v>664.44</v>
      </c>
      <c r="G56" s="128">
        <v>53.16</v>
      </c>
      <c r="H56" s="50"/>
      <c r="I56" s="113"/>
      <c r="J56" s="21"/>
      <c r="K56" s="50">
        <f t="shared" si="1"/>
        <v>717.6</v>
      </c>
      <c r="L56" s="136"/>
      <c r="M56" s="36"/>
      <c r="N56" s="36"/>
      <c r="O56" s="136"/>
      <c r="P56" s="136"/>
      <c r="Q56" s="136"/>
      <c r="R56" s="36"/>
      <c r="S56" s="136">
        <f t="shared" si="2"/>
        <v>717.6</v>
      </c>
      <c r="T56" s="61">
        <v>189.24</v>
      </c>
      <c r="U56" s="114">
        <f t="shared" si="3"/>
        <v>0.2637123745819398</v>
      </c>
      <c r="W56" s="36"/>
      <c r="X56" s="130"/>
      <c r="Y56" s="10">
        <f t="shared" si="4"/>
        <v>3447.02</v>
      </c>
      <c r="AA56" s="126"/>
      <c r="AB56" s="5"/>
      <c r="AC56" s="5"/>
      <c r="AD56" s="10">
        <f t="shared" si="5"/>
        <v>250</v>
      </c>
    </row>
    <row r="57" spans="1:30" x14ac:dyDescent="0.35">
      <c r="A57" s="21">
        <f t="shared" si="7"/>
        <v>202308054</v>
      </c>
      <c r="B57" s="57">
        <v>45140</v>
      </c>
      <c r="C57" s="37" t="s">
        <v>263</v>
      </c>
      <c r="D57" s="21" t="str">
        <f>VLOOKUP(C57,'Customer List'!$A$3:$N$4129,2,0)</f>
        <v>新兴甜品                                                     Blk 159 Mei Chin Road  #02-25  Singapore 140159</v>
      </c>
      <c r="E57" s="42" t="s">
        <v>789</v>
      </c>
      <c r="F57" s="50">
        <v>115.74</v>
      </c>
      <c r="G57" s="128">
        <v>9.26</v>
      </c>
      <c r="H57" s="50"/>
      <c r="I57" s="113"/>
      <c r="J57" s="21"/>
      <c r="K57" s="50">
        <f t="shared" si="1"/>
        <v>125</v>
      </c>
      <c r="L57" s="36"/>
      <c r="M57" s="36"/>
      <c r="N57" s="36"/>
      <c r="O57" s="136"/>
      <c r="P57" s="136"/>
      <c r="Q57" s="136"/>
      <c r="R57" s="36"/>
      <c r="S57" s="136">
        <f t="shared" si="2"/>
        <v>125</v>
      </c>
      <c r="T57" s="61">
        <v>19.420000000000002</v>
      </c>
      <c r="U57" s="114">
        <f t="shared" si="3"/>
        <v>0.15536000000000003</v>
      </c>
      <c r="W57" s="36"/>
      <c r="X57" s="130"/>
      <c r="Y57" s="10">
        <f t="shared" si="4"/>
        <v>3447.02</v>
      </c>
      <c r="AA57" s="132"/>
      <c r="AB57" s="5"/>
      <c r="AC57" s="5"/>
      <c r="AD57" s="10">
        <f t="shared" si="5"/>
        <v>250</v>
      </c>
    </row>
    <row r="58" spans="1:30" x14ac:dyDescent="0.35">
      <c r="A58" s="21">
        <f t="shared" si="7"/>
        <v>202308055</v>
      </c>
      <c r="B58" s="57">
        <v>45140</v>
      </c>
      <c r="C58" s="37" t="s">
        <v>48</v>
      </c>
      <c r="D58" s="21" t="str">
        <f>VLOOKUP(C58,'Customer List'!$A$3:$N$4129,2,0)</f>
        <v>Dessert Station                                         270 Queen Street #01-41 Albert Centre. Singapore</v>
      </c>
      <c r="E58" s="42" t="s">
        <v>789</v>
      </c>
      <c r="F58" s="50">
        <v>168.6</v>
      </c>
      <c r="G58" s="128">
        <v>13.49</v>
      </c>
      <c r="H58" s="50"/>
      <c r="I58" s="113"/>
      <c r="J58" s="21"/>
      <c r="K58" s="50">
        <f t="shared" si="1"/>
        <v>182.09</v>
      </c>
      <c r="L58" s="136"/>
      <c r="M58" s="36"/>
      <c r="N58" s="36"/>
      <c r="O58" s="136"/>
      <c r="P58" s="136"/>
      <c r="Q58" s="136"/>
      <c r="R58" s="36"/>
      <c r="S58" s="136">
        <f t="shared" si="2"/>
        <v>182.09</v>
      </c>
      <c r="T58" s="61">
        <v>36.06</v>
      </c>
      <c r="U58" s="114">
        <f t="shared" si="3"/>
        <v>0.19803393926080509</v>
      </c>
      <c r="W58" s="36"/>
      <c r="X58" s="130"/>
      <c r="Y58" s="10">
        <f t="shared" si="4"/>
        <v>3447.02</v>
      </c>
      <c r="AA58" s="126"/>
      <c r="AB58" s="5"/>
      <c r="AC58" s="5"/>
      <c r="AD58" s="10">
        <f t="shared" si="5"/>
        <v>250</v>
      </c>
    </row>
    <row r="59" spans="1:30" x14ac:dyDescent="0.35">
      <c r="A59" s="21">
        <f t="shared" si="7"/>
        <v>202308056</v>
      </c>
      <c r="B59" s="57">
        <v>45140</v>
      </c>
      <c r="C59" s="37" t="s">
        <v>897</v>
      </c>
      <c r="D59" s="21" t="str">
        <f>VLOOKUP(C59,'Customer List'!$A$3:$N$4129,2,0)</f>
        <v xml:space="preserve">FOOD REPUBLIC PTE LTD                                   Vivo City @Drink Stall #16A                                         1, Harbourfront Walk #03-01, VivoCity   Singapore 098585                           </v>
      </c>
      <c r="E59" s="42" t="s">
        <v>789</v>
      </c>
      <c r="F59" s="50">
        <v>57</v>
      </c>
      <c r="G59" s="128">
        <v>4.5599999999999996</v>
      </c>
      <c r="H59" s="50"/>
      <c r="I59" s="113"/>
      <c r="J59" s="21"/>
      <c r="K59" s="50">
        <f t="shared" si="1"/>
        <v>61.56</v>
      </c>
      <c r="L59" s="136"/>
      <c r="M59" s="36"/>
      <c r="N59" s="136"/>
      <c r="O59" s="136"/>
      <c r="P59" s="36"/>
      <c r="Q59" s="136"/>
      <c r="R59" s="36"/>
      <c r="S59" s="136">
        <f t="shared" si="2"/>
        <v>61.56</v>
      </c>
      <c r="T59" s="61">
        <v>23</v>
      </c>
      <c r="U59" s="114">
        <f t="shared" si="3"/>
        <v>0.37361923326835605</v>
      </c>
      <c r="W59" s="131"/>
      <c r="X59" s="130"/>
      <c r="Y59" s="10">
        <f t="shared" si="4"/>
        <v>3447.02</v>
      </c>
      <c r="AA59" s="126"/>
      <c r="AB59" s="5"/>
      <c r="AC59" s="5"/>
      <c r="AD59" s="10">
        <f t="shared" si="5"/>
        <v>250</v>
      </c>
    </row>
    <row r="60" spans="1:30" x14ac:dyDescent="0.35">
      <c r="A60" s="21">
        <f t="shared" si="7"/>
        <v>202308057</v>
      </c>
      <c r="B60" s="57">
        <v>45140</v>
      </c>
      <c r="C60" s="37" t="s">
        <v>537</v>
      </c>
      <c r="D60" s="21" t="str">
        <f>VLOOKUP(C60,'Customer List'!$A$3:$N$4129,2,0)</f>
        <v xml:space="preserve">FOOD REPUBLIC PTE LTD                                  Somerset Orchard@Drink stall No: 17   313 Orchard Road #05-01                Singapore 238895                           </v>
      </c>
      <c r="E60" s="42" t="s">
        <v>789</v>
      </c>
      <c r="F60" s="50">
        <v>27.36</v>
      </c>
      <c r="G60" s="128">
        <v>2.19</v>
      </c>
      <c r="H60" s="50"/>
      <c r="I60" s="113"/>
      <c r="J60" s="21"/>
      <c r="K60" s="50">
        <f t="shared" si="1"/>
        <v>29.55</v>
      </c>
      <c r="L60" s="136"/>
      <c r="M60" s="36"/>
      <c r="N60" s="136"/>
      <c r="O60" s="136"/>
      <c r="P60" s="36"/>
      <c r="Q60" s="136"/>
      <c r="R60" s="36"/>
      <c r="S60" s="136">
        <f t="shared" si="2"/>
        <v>29.55</v>
      </c>
      <c r="T60" s="61">
        <v>11.04</v>
      </c>
      <c r="U60" s="114">
        <f t="shared" si="3"/>
        <v>0.37360406091370557</v>
      </c>
      <c r="W60" s="131"/>
      <c r="X60" s="130"/>
      <c r="Y60" s="10">
        <f t="shared" si="4"/>
        <v>3447.02</v>
      </c>
      <c r="AA60" s="126"/>
      <c r="AB60" s="5"/>
      <c r="AC60" s="5"/>
      <c r="AD60" s="10">
        <f t="shared" si="5"/>
        <v>250</v>
      </c>
    </row>
    <row r="61" spans="1:30" x14ac:dyDescent="0.35">
      <c r="A61" s="21">
        <f t="shared" si="7"/>
        <v>202308058</v>
      </c>
      <c r="B61" s="57">
        <v>45140</v>
      </c>
      <c r="C61" s="37" t="s">
        <v>840</v>
      </c>
      <c r="D61" s="21" t="str">
        <f>VLOOKUP(C61,'Customer List'!$A$3:$N$4129,2,0)</f>
        <v>KOUFU GOURMET PTE LTD                                     1 Woodlands Height #05-01                    Singapore 737859</v>
      </c>
      <c r="E61" s="42" t="s">
        <v>694</v>
      </c>
      <c r="F61" s="50">
        <v>800</v>
      </c>
      <c r="G61" s="128">
        <v>64</v>
      </c>
      <c r="H61" s="50"/>
      <c r="I61" s="113"/>
      <c r="J61" s="21"/>
      <c r="K61" s="50">
        <f t="shared" si="1"/>
        <v>864</v>
      </c>
      <c r="L61" s="136"/>
      <c r="M61" s="36"/>
      <c r="N61" s="136"/>
      <c r="O61" s="36"/>
      <c r="P61" s="36"/>
      <c r="Q61" s="136"/>
      <c r="R61" s="36"/>
      <c r="S61" s="136">
        <f t="shared" si="2"/>
        <v>864</v>
      </c>
      <c r="T61" s="61">
        <v>87.5</v>
      </c>
      <c r="U61" s="114">
        <f t="shared" si="3"/>
        <v>0.10127314814814815</v>
      </c>
      <c r="W61" s="36"/>
      <c r="X61" s="130"/>
      <c r="Y61" s="10">
        <f t="shared" si="4"/>
        <v>3447.02</v>
      </c>
      <c r="AA61" s="126"/>
      <c r="AB61" s="5"/>
      <c r="AC61" s="5"/>
      <c r="AD61" s="10">
        <f t="shared" si="5"/>
        <v>250</v>
      </c>
    </row>
    <row r="62" spans="1:30" x14ac:dyDescent="0.35">
      <c r="A62" s="21">
        <f t="shared" si="7"/>
        <v>202308059</v>
      </c>
      <c r="B62" s="57">
        <v>45140</v>
      </c>
      <c r="C62" s="37" t="s">
        <v>215</v>
      </c>
      <c r="D62" s="21" t="str">
        <f>VLOOKUP(C62,'Customer List'!$A$3:$N$4129,2,0)</f>
        <v>美 雅咖啡室 （水  ）                           Blk 159 Mei Chin Road  #02-37  Singapore 140159</v>
      </c>
      <c r="E62" s="42" t="s">
        <v>789</v>
      </c>
      <c r="F62" s="50">
        <v>57.41</v>
      </c>
      <c r="G62" s="128">
        <v>4.59</v>
      </c>
      <c r="H62" s="50"/>
      <c r="I62" s="113"/>
      <c r="J62" s="21"/>
      <c r="K62" s="50">
        <f t="shared" si="1"/>
        <v>62</v>
      </c>
      <c r="L62" s="136"/>
      <c r="M62" s="36"/>
      <c r="N62" s="136"/>
      <c r="O62" s="136"/>
      <c r="P62" s="36"/>
      <c r="Q62" s="136"/>
      <c r="R62" s="36"/>
      <c r="S62" s="136">
        <f t="shared" si="2"/>
        <v>62</v>
      </c>
      <c r="T62" s="61">
        <v>12.38</v>
      </c>
      <c r="U62" s="114">
        <f t="shared" si="3"/>
        <v>0.19967741935483871</v>
      </c>
      <c r="W62" s="36"/>
      <c r="X62" s="130"/>
      <c r="Y62" s="10">
        <f t="shared" si="4"/>
        <v>3447.02</v>
      </c>
      <c r="AA62" s="126"/>
      <c r="AB62" s="5"/>
      <c r="AC62" s="5"/>
      <c r="AD62" s="10">
        <f t="shared" si="5"/>
        <v>250</v>
      </c>
    </row>
    <row r="63" spans="1:30" x14ac:dyDescent="0.35">
      <c r="A63" s="21">
        <f t="shared" si="7"/>
        <v>202308060</v>
      </c>
      <c r="B63" s="57">
        <v>45140</v>
      </c>
      <c r="C63" s="37" t="s">
        <v>211</v>
      </c>
      <c r="D63" s="21" t="str">
        <f>VLOOKUP(C63,'Customer List'!$A$3:$N$4129,2,0)</f>
        <v>德利                                                          Blk 159 Mei Chin Road #02-28   Singapore 140159</v>
      </c>
      <c r="E63" s="42" t="s">
        <v>789</v>
      </c>
      <c r="F63" s="50">
        <v>123.43</v>
      </c>
      <c r="G63" s="128">
        <v>9.8699999999999992</v>
      </c>
      <c r="H63" s="50"/>
      <c r="I63" s="113"/>
      <c r="J63" s="21"/>
      <c r="K63" s="50">
        <f t="shared" si="1"/>
        <v>133.30000000000001</v>
      </c>
      <c r="L63" s="136"/>
      <c r="M63" s="36"/>
      <c r="N63" s="136"/>
      <c r="O63" s="136"/>
      <c r="P63" s="136"/>
      <c r="Q63" s="136"/>
      <c r="R63" s="136"/>
      <c r="S63" s="136">
        <f t="shared" si="2"/>
        <v>133.30000000000001</v>
      </c>
      <c r="T63" s="61">
        <v>30.84</v>
      </c>
      <c r="U63" s="114">
        <f t="shared" si="3"/>
        <v>0.23135783945986493</v>
      </c>
      <c r="W63" s="36"/>
      <c r="X63" s="130"/>
      <c r="Y63" s="10">
        <f t="shared" si="4"/>
        <v>3447.02</v>
      </c>
      <c r="AA63" s="126"/>
      <c r="AB63" s="5"/>
      <c r="AC63" s="5"/>
      <c r="AD63" s="10">
        <f t="shared" si="5"/>
        <v>250</v>
      </c>
    </row>
    <row r="64" spans="1:30" x14ac:dyDescent="0.35">
      <c r="A64" s="21">
        <f t="shared" si="7"/>
        <v>202308061</v>
      </c>
      <c r="B64" s="57">
        <v>45140</v>
      </c>
      <c r="C64" s="37" t="s">
        <v>209</v>
      </c>
      <c r="D64" s="21" t="str">
        <f>VLOOKUP(C64,'Customer List'!$A$3:$N$4129,2,0)</f>
        <v>Ke Lao Hello Dessert                               Blk. 448 Clementi Ave 3   #01-29 Singapore 120448</v>
      </c>
      <c r="E64" s="42" t="s">
        <v>789</v>
      </c>
      <c r="F64" s="50">
        <v>199.07</v>
      </c>
      <c r="G64" s="128">
        <v>15.93</v>
      </c>
      <c r="H64" s="50"/>
      <c r="I64" s="113"/>
      <c r="J64" s="21"/>
      <c r="K64" s="50">
        <f t="shared" si="1"/>
        <v>215</v>
      </c>
      <c r="L64" s="136"/>
      <c r="M64" s="36"/>
      <c r="N64" s="136"/>
      <c r="O64" s="136"/>
      <c r="P64" s="36"/>
      <c r="Q64" s="136"/>
      <c r="R64" s="36"/>
      <c r="S64" s="136">
        <f t="shared" si="2"/>
        <v>215</v>
      </c>
      <c r="T64" s="61">
        <v>41.6</v>
      </c>
      <c r="U64" s="114">
        <f t="shared" si="3"/>
        <v>0.19348837209302328</v>
      </c>
      <c r="W64" s="131"/>
      <c r="X64" s="130"/>
      <c r="Y64" s="10">
        <f t="shared" si="4"/>
        <v>3447.02</v>
      </c>
      <c r="AA64" s="126"/>
      <c r="AB64" s="5"/>
      <c r="AC64" s="5"/>
      <c r="AD64" s="10">
        <f t="shared" si="5"/>
        <v>250</v>
      </c>
    </row>
    <row r="65" spans="1:30" x14ac:dyDescent="0.35">
      <c r="A65" s="21">
        <f t="shared" si="7"/>
        <v>202308062</v>
      </c>
      <c r="B65" s="57">
        <v>45140</v>
      </c>
      <c r="C65" s="37" t="s">
        <v>597</v>
      </c>
      <c r="D65" s="21" t="str">
        <f>VLOOKUP(C65,'Customer List'!$A$3:$N$4129,2,0)</f>
        <v xml:space="preserve">FOOD REPUBLIC PTE LTD                                   Shaw Lido Orchard@ICE shop                    1, Scotts Road #B1-01 Shaw Centre        Singapore 228208                                 </v>
      </c>
      <c r="E65" s="42" t="s">
        <v>789</v>
      </c>
      <c r="F65" s="50">
        <v>101.5</v>
      </c>
      <c r="G65" s="128">
        <v>8.1199999999999992</v>
      </c>
      <c r="H65" s="50"/>
      <c r="I65" s="113"/>
      <c r="J65" s="21"/>
      <c r="K65" s="50">
        <f t="shared" si="1"/>
        <v>109.62</v>
      </c>
      <c r="L65" s="136"/>
      <c r="M65" s="36"/>
      <c r="N65" s="36"/>
      <c r="O65" s="136"/>
      <c r="P65" s="36"/>
      <c r="Q65" s="136"/>
      <c r="R65" s="36"/>
      <c r="S65" s="136">
        <f t="shared" si="2"/>
        <v>109.62</v>
      </c>
      <c r="T65" s="61">
        <v>38.299999999999997</v>
      </c>
      <c r="U65" s="114">
        <f t="shared" si="3"/>
        <v>0.34938879766465969</v>
      </c>
      <c r="W65" s="36"/>
      <c r="X65" s="130"/>
      <c r="Y65" s="10">
        <f t="shared" si="4"/>
        <v>3447.02</v>
      </c>
      <c r="AA65" s="126"/>
      <c r="AB65" s="5"/>
      <c r="AC65" s="5"/>
      <c r="AD65" s="10">
        <f t="shared" si="5"/>
        <v>250</v>
      </c>
    </row>
    <row r="66" spans="1:30" x14ac:dyDescent="0.35">
      <c r="A66" s="21">
        <f t="shared" si="7"/>
        <v>202308063</v>
      </c>
      <c r="B66" s="57">
        <v>45140</v>
      </c>
      <c r="C66" s="37" t="s">
        <v>117</v>
      </c>
      <c r="D66" s="21" t="str">
        <f>VLOOKUP(C66,'Customer List'!$A$3:$N$4129,2,0)</f>
        <v xml:space="preserve">Koufu - Dessert                                              Block 168 Punggol Field #01-01      Punggol Plaza Singapore 820168               </v>
      </c>
      <c r="E66" s="42" t="s">
        <v>694</v>
      </c>
      <c r="F66" s="50">
        <v>9</v>
      </c>
      <c r="G66" s="128">
        <f t="shared" si="6"/>
        <v>0.72</v>
      </c>
      <c r="H66" s="50"/>
      <c r="I66" s="113"/>
      <c r="J66" s="21"/>
      <c r="K66" s="50">
        <f t="shared" si="1"/>
        <v>9.7200000000000006</v>
      </c>
      <c r="L66" s="136"/>
      <c r="M66" s="36"/>
      <c r="N66" s="36"/>
      <c r="O66" s="136"/>
      <c r="P66" s="136"/>
      <c r="Q66" s="136"/>
      <c r="R66" s="136"/>
      <c r="S66" s="136">
        <f t="shared" si="2"/>
        <v>9.7200000000000006</v>
      </c>
      <c r="T66" s="61">
        <v>3.32</v>
      </c>
      <c r="U66" s="114">
        <f t="shared" si="3"/>
        <v>0.3415637860082304</v>
      </c>
      <c r="W66" s="36"/>
      <c r="X66" s="130"/>
      <c r="Y66" s="10">
        <f t="shared" si="4"/>
        <v>3447.02</v>
      </c>
      <c r="AA66" s="126"/>
      <c r="AB66" s="5"/>
      <c r="AC66" s="5"/>
      <c r="AD66" s="10">
        <f t="shared" si="5"/>
        <v>250</v>
      </c>
    </row>
    <row r="67" spans="1:30" x14ac:dyDescent="0.35">
      <c r="A67" s="21">
        <f t="shared" si="7"/>
        <v>202308064</v>
      </c>
      <c r="B67" s="57">
        <v>45140</v>
      </c>
      <c r="C67" s="37" t="s">
        <v>149</v>
      </c>
      <c r="D67" s="21" t="str">
        <f>VLOOKUP(C67,'Customer List'!$A$3:$N$4129,2,0)</f>
        <v xml:space="preserve">顺兴                                                      Margaret Drive Hawker Centre    38A, Margaret Drive #02-24   Singapore 142038      </v>
      </c>
      <c r="E67" s="42" t="s">
        <v>789</v>
      </c>
      <c r="F67" s="50">
        <v>221.57</v>
      </c>
      <c r="G67" s="128">
        <v>17.73</v>
      </c>
      <c r="H67" s="50"/>
      <c r="I67" s="113"/>
      <c r="J67" s="21"/>
      <c r="K67" s="50">
        <f t="shared" si="1"/>
        <v>239.29999999999998</v>
      </c>
      <c r="L67" s="136"/>
      <c r="M67" s="36"/>
      <c r="N67" s="36"/>
      <c r="O67" s="136"/>
      <c r="P67" s="36"/>
      <c r="Q67" s="136"/>
      <c r="R67" s="136"/>
      <c r="S67" s="136">
        <f t="shared" si="2"/>
        <v>239.29999999999998</v>
      </c>
      <c r="T67" s="61">
        <v>53.95</v>
      </c>
      <c r="U67" s="114">
        <f t="shared" si="3"/>
        <v>0.2254492269118262</v>
      </c>
      <c r="W67" s="36"/>
      <c r="X67" s="130"/>
      <c r="Y67" s="10">
        <f t="shared" si="4"/>
        <v>3447.02</v>
      </c>
      <c r="AA67" s="126"/>
      <c r="AB67" s="5"/>
      <c r="AC67" s="5"/>
      <c r="AD67" s="10">
        <f t="shared" si="5"/>
        <v>250</v>
      </c>
    </row>
    <row r="68" spans="1:30" x14ac:dyDescent="0.35">
      <c r="A68" s="21">
        <f t="shared" si="7"/>
        <v>202308065</v>
      </c>
      <c r="B68" s="57">
        <v>45140</v>
      </c>
      <c r="C68" s="37" t="s">
        <v>129</v>
      </c>
      <c r="D68" s="21" t="str">
        <f>VLOOKUP(C68,'Customer List'!$A$3:$N$4129,2,0)</f>
        <v>Tong Shui Desserts                                     101, Upper Cross Street #02-49.                   People's Park Centre, Singapore 058357</v>
      </c>
      <c r="E68" s="42" t="s">
        <v>789</v>
      </c>
      <c r="F68" s="50">
        <v>550.5</v>
      </c>
      <c r="G68" s="128">
        <v>44.04</v>
      </c>
      <c r="H68" s="50"/>
      <c r="I68" s="113"/>
      <c r="J68" s="21"/>
      <c r="K68" s="50">
        <f t="shared" si="1"/>
        <v>594.54</v>
      </c>
      <c r="L68" s="36"/>
      <c r="M68" s="36"/>
      <c r="N68" s="36"/>
      <c r="O68" s="136"/>
      <c r="P68" s="136"/>
      <c r="Q68" s="136"/>
      <c r="R68" s="136"/>
      <c r="S68" s="136">
        <f t="shared" si="2"/>
        <v>594.54</v>
      </c>
      <c r="T68" s="61">
        <v>119.13</v>
      </c>
      <c r="U68" s="114">
        <f t="shared" si="3"/>
        <v>0.20037339792108186</v>
      </c>
      <c r="W68" s="36"/>
      <c r="X68" s="130"/>
      <c r="Y68" s="10">
        <f t="shared" si="4"/>
        <v>3447.02</v>
      </c>
      <c r="AB68" s="5"/>
      <c r="AC68" s="5"/>
      <c r="AD68" s="10">
        <f t="shared" si="5"/>
        <v>250</v>
      </c>
    </row>
    <row r="69" spans="1:30" x14ac:dyDescent="0.35">
      <c r="A69" s="21">
        <f t="shared" si="7"/>
        <v>202308066</v>
      </c>
      <c r="B69" s="57"/>
      <c r="C69" s="37"/>
      <c r="D69" s="21" t="e">
        <f>VLOOKUP(C69,'Customer List'!$A$3:$N$4129,2,0)</f>
        <v>#N/A</v>
      </c>
      <c r="E69" s="42"/>
      <c r="F69" s="50"/>
      <c r="G69" s="128">
        <f t="shared" ref="G69:G132" si="8">F69*0.08</f>
        <v>0</v>
      </c>
      <c r="H69" s="50"/>
      <c r="I69" s="113"/>
      <c r="J69" s="21"/>
      <c r="K69" s="50">
        <f t="shared" si="1"/>
        <v>0</v>
      </c>
      <c r="L69" s="136"/>
      <c r="M69" s="36"/>
      <c r="N69" s="36"/>
      <c r="O69" s="136"/>
      <c r="P69" s="136"/>
      <c r="Q69" s="136"/>
      <c r="R69" s="36"/>
      <c r="S69" s="136">
        <f t="shared" si="2"/>
        <v>0</v>
      </c>
      <c r="U69" s="114" t="e">
        <f t="shared" si="3"/>
        <v>#DIV/0!</v>
      </c>
      <c r="W69" s="36"/>
      <c r="X69" s="130"/>
      <c r="Y69" s="10">
        <f t="shared" si="4"/>
        <v>3447.02</v>
      </c>
      <c r="AB69" s="5"/>
      <c r="AC69" s="5"/>
      <c r="AD69" s="10">
        <f t="shared" si="5"/>
        <v>250</v>
      </c>
    </row>
    <row r="70" spans="1:30" x14ac:dyDescent="0.35">
      <c r="A70" s="21">
        <f t="shared" si="7"/>
        <v>202308067</v>
      </c>
      <c r="B70" s="57"/>
      <c r="C70" s="37"/>
      <c r="D70" s="21" t="e">
        <f>VLOOKUP(C70,'Customer List'!$A$3:$N$4129,2,0)</f>
        <v>#N/A</v>
      </c>
      <c r="E70" s="42"/>
      <c r="F70" s="50"/>
      <c r="G70" s="128">
        <f t="shared" si="8"/>
        <v>0</v>
      </c>
      <c r="H70" s="50"/>
      <c r="I70" s="113"/>
      <c r="J70" s="21"/>
      <c r="K70" s="50">
        <f t="shared" ref="K70:K135" si="9">F70+G70-H70-J70</f>
        <v>0</v>
      </c>
      <c r="L70" s="136"/>
      <c r="M70" s="36"/>
      <c r="N70" s="36"/>
      <c r="O70" s="136"/>
      <c r="P70" s="136"/>
      <c r="Q70" s="136"/>
      <c r="R70" s="36"/>
      <c r="S70" s="136">
        <f t="shared" ref="S70:S137" si="10">SUM(F70:G70)-H70-SUM(L70:R70)</f>
        <v>0</v>
      </c>
      <c r="U70" s="114" t="e">
        <f t="shared" ref="U70:U137" si="11">T70/(F70+G70)</f>
        <v>#DIV/0!</v>
      </c>
      <c r="W70" s="36"/>
      <c r="X70" s="130"/>
      <c r="Y70" s="10">
        <f t="shared" ref="Y70" si="12">Y69-X70</f>
        <v>3447.02</v>
      </c>
      <c r="AB70" s="5"/>
      <c r="AC70" s="5"/>
      <c r="AD70" s="10">
        <f t="shared" ref="AD70" si="13">AD69+AB70-AC70</f>
        <v>250</v>
      </c>
    </row>
    <row r="71" spans="1:30" x14ac:dyDescent="0.35">
      <c r="A71" s="21">
        <f t="shared" si="7"/>
        <v>202308068</v>
      </c>
      <c r="B71" s="57"/>
      <c r="C71" s="37"/>
      <c r="D71" s="21" t="e">
        <f>VLOOKUP(C71,'Customer List'!$A$3:$N$4129,2,0)</f>
        <v>#N/A</v>
      </c>
      <c r="E71" s="42"/>
      <c r="F71" s="50"/>
      <c r="G71" s="128">
        <f t="shared" si="8"/>
        <v>0</v>
      </c>
      <c r="H71" s="50"/>
      <c r="I71" s="113"/>
      <c r="J71" s="21"/>
      <c r="K71" s="50">
        <f t="shared" si="9"/>
        <v>0</v>
      </c>
      <c r="L71" s="136"/>
      <c r="M71" s="36"/>
      <c r="N71" s="136"/>
      <c r="O71" s="136"/>
      <c r="P71" s="136"/>
      <c r="Q71" s="136"/>
      <c r="R71" s="36"/>
      <c r="S71" s="136">
        <f t="shared" si="10"/>
        <v>0</v>
      </c>
      <c r="U71" s="114" t="e">
        <f t="shared" si="11"/>
        <v>#DIV/0!</v>
      </c>
      <c r="W71" s="36"/>
      <c r="X71" s="130"/>
      <c r="Y71" s="10">
        <f>Y70-X71</f>
        <v>3447.02</v>
      </c>
      <c r="AB71" s="5"/>
      <c r="AC71" s="5"/>
      <c r="AD71" s="10">
        <f>AD70+AB71-AC71</f>
        <v>250</v>
      </c>
    </row>
    <row r="72" spans="1:30" x14ac:dyDescent="0.35">
      <c r="A72" s="21">
        <f t="shared" si="7"/>
        <v>202308069</v>
      </c>
      <c r="B72" s="57"/>
      <c r="C72" s="37"/>
      <c r="D72" s="21" t="e">
        <f>VLOOKUP(C72,'Customer List'!$A$3:$N$4129,2,0)</f>
        <v>#N/A</v>
      </c>
      <c r="E72" s="42"/>
      <c r="F72" s="50"/>
      <c r="G72" s="128">
        <f t="shared" si="8"/>
        <v>0</v>
      </c>
      <c r="H72" s="50"/>
      <c r="I72" s="113"/>
      <c r="J72" s="21"/>
      <c r="K72" s="50">
        <f t="shared" si="9"/>
        <v>0</v>
      </c>
      <c r="L72" s="136"/>
      <c r="M72" s="36"/>
      <c r="N72" s="136"/>
      <c r="O72" s="136"/>
      <c r="P72" s="36"/>
      <c r="Q72" s="136"/>
      <c r="R72" s="36"/>
      <c r="S72" s="136">
        <f t="shared" si="10"/>
        <v>0</v>
      </c>
      <c r="U72" s="114" t="e">
        <f t="shared" si="11"/>
        <v>#DIV/0!</v>
      </c>
      <c r="W72" s="36"/>
      <c r="X72" s="130"/>
      <c r="Y72" s="10">
        <f t="shared" ref="Y72:Y73" si="14">Y71-X72</f>
        <v>3447.02</v>
      </c>
      <c r="AB72" s="5"/>
      <c r="AC72" s="5"/>
      <c r="AD72" s="10">
        <f t="shared" ref="AD72:AD135" si="15">AD71+AB72-AC72</f>
        <v>250</v>
      </c>
    </row>
    <row r="73" spans="1:30" x14ac:dyDescent="0.35">
      <c r="A73" s="21">
        <f t="shared" si="7"/>
        <v>202308070</v>
      </c>
      <c r="B73" s="57"/>
      <c r="C73" s="37"/>
      <c r="D73" s="21" t="e">
        <f>VLOOKUP(C73,'Customer List'!$A$3:$N$4129,2,0)</f>
        <v>#N/A</v>
      </c>
      <c r="E73" s="42"/>
      <c r="F73" s="50"/>
      <c r="G73" s="128">
        <f t="shared" si="8"/>
        <v>0</v>
      </c>
      <c r="H73" s="50"/>
      <c r="I73" s="113"/>
      <c r="J73" s="21"/>
      <c r="K73" s="50">
        <f t="shared" si="9"/>
        <v>0</v>
      </c>
      <c r="L73" s="136"/>
      <c r="M73" s="36"/>
      <c r="N73" s="36"/>
      <c r="O73" s="36"/>
      <c r="P73" s="136"/>
      <c r="Q73" s="136"/>
      <c r="R73" s="36"/>
      <c r="S73" s="136">
        <f t="shared" si="10"/>
        <v>0</v>
      </c>
      <c r="U73" s="114" t="e">
        <f t="shared" si="11"/>
        <v>#DIV/0!</v>
      </c>
      <c r="W73" s="36"/>
      <c r="X73" s="130"/>
      <c r="Y73" s="10">
        <f t="shared" si="14"/>
        <v>3447.02</v>
      </c>
      <c r="AB73" s="5"/>
      <c r="AC73" s="5"/>
      <c r="AD73" s="10">
        <f t="shared" si="15"/>
        <v>250</v>
      </c>
    </row>
    <row r="74" spans="1:30" x14ac:dyDescent="0.35">
      <c r="A74" s="21">
        <f t="shared" si="7"/>
        <v>202308071</v>
      </c>
      <c r="B74" s="57"/>
      <c r="C74" s="37"/>
      <c r="D74" s="21" t="e">
        <f>VLOOKUP(C74,'Customer List'!$A$3:$N$4129,2,0)</f>
        <v>#N/A</v>
      </c>
      <c r="E74" s="153"/>
      <c r="F74" s="50"/>
      <c r="G74" s="128">
        <f t="shared" si="8"/>
        <v>0</v>
      </c>
      <c r="H74" s="154"/>
      <c r="I74" s="154"/>
      <c r="J74" s="21"/>
      <c r="K74" s="50">
        <f t="shared" si="9"/>
        <v>0</v>
      </c>
      <c r="L74" s="136"/>
      <c r="M74" s="36"/>
      <c r="N74" s="36"/>
      <c r="O74" s="36"/>
      <c r="P74" s="136"/>
      <c r="Q74" s="136"/>
      <c r="R74" s="36"/>
      <c r="S74" s="136">
        <f t="shared" si="10"/>
        <v>0</v>
      </c>
      <c r="U74" s="114" t="e">
        <f t="shared" si="11"/>
        <v>#DIV/0!</v>
      </c>
      <c r="W74" s="36"/>
      <c r="X74" s="130"/>
      <c r="Y74" s="10">
        <f>Y73-X74</f>
        <v>3447.02</v>
      </c>
      <c r="AB74" s="5"/>
      <c r="AC74" s="5"/>
      <c r="AD74" s="10">
        <f t="shared" si="15"/>
        <v>250</v>
      </c>
    </row>
    <row r="75" spans="1:30" x14ac:dyDescent="0.35">
      <c r="A75" s="21">
        <f t="shared" si="7"/>
        <v>202308072</v>
      </c>
      <c r="B75" s="57"/>
      <c r="C75" s="37"/>
      <c r="D75" s="21" t="e">
        <f>VLOOKUP(C75,'Customer List'!$A$3:$N$4129,2,0)</f>
        <v>#N/A</v>
      </c>
      <c r="E75" s="42"/>
      <c r="F75" s="50"/>
      <c r="G75" s="128">
        <f t="shared" si="8"/>
        <v>0</v>
      </c>
      <c r="H75" s="50"/>
      <c r="I75" s="113"/>
      <c r="J75" s="21"/>
      <c r="K75" s="50">
        <f t="shared" si="9"/>
        <v>0</v>
      </c>
      <c r="L75" s="136"/>
      <c r="M75" s="36"/>
      <c r="N75" s="136"/>
      <c r="O75" s="36"/>
      <c r="P75" s="136"/>
      <c r="Q75" s="136"/>
      <c r="R75" s="36"/>
      <c r="S75" s="136">
        <f t="shared" si="10"/>
        <v>0</v>
      </c>
      <c r="U75" s="114" t="e">
        <f t="shared" si="11"/>
        <v>#DIV/0!</v>
      </c>
      <c r="W75" s="36"/>
      <c r="X75" s="130"/>
      <c r="Y75" s="10">
        <f t="shared" ref="Y75:Y136" si="16">Y74-X75</f>
        <v>3447.02</v>
      </c>
      <c r="AB75" s="5"/>
      <c r="AC75" s="5"/>
      <c r="AD75" s="10">
        <f t="shared" si="15"/>
        <v>250</v>
      </c>
    </row>
    <row r="76" spans="1:30" x14ac:dyDescent="0.35">
      <c r="A76" s="21">
        <f t="shared" si="7"/>
        <v>202308073</v>
      </c>
      <c r="B76" s="57"/>
      <c r="C76" s="37"/>
      <c r="D76" s="21" t="e">
        <f>VLOOKUP(C76,'Customer List'!$A$3:$N$4129,2,0)</f>
        <v>#N/A</v>
      </c>
      <c r="E76" s="42"/>
      <c r="F76" s="50"/>
      <c r="G76" s="128">
        <f t="shared" si="8"/>
        <v>0</v>
      </c>
      <c r="H76" s="50"/>
      <c r="I76" s="113"/>
      <c r="J76" s="21"/>
      <c r="K76" s="50">
        <f t="shared" si="9"/>
        <v>0</v>
      </c>
      <c r="L76" s="136"/>
      <c r="M76" s="36"/>
      <c r="N76" s="136"/>
      <c r="O76" s="136"/>
      <c r="P76" s="136"/>
      <c r="Q76" s="136"/>
      <c r="R76" s="36"/>
      <c r="S76" s="136">
        <f t="shared" si="10"/>
        <v>0</v>
      </c>
      <c r="U76" s="114" t="e">
        <f t="shared" si="11"/>
        <v>#DIV/0!</v>
      </c>
      <c r="W76" s="36"/>
      <c r="X76" s="130"/>
      <c r="Y76" s="10">
        <f t="shared" si="16"/>
        <v>3447.02</v>
      </c>
      <c r="AB76" s="5"/>
      <c r="AC76" s="5"/>
      <c r="AD76" s="10">
        <f t="shared" si="15"/>
        <v>250</v>
      </c>
    </row>
    <row r="77" spans="1:30" x14ac:dyDescent="0.35">
      <c r="A77" s="21">
        <f t="shared" si="7"/>
        <v>202308074</v>
      </c>
      <c r="B77" s="57"/>
      <c r="C77" s="37"/>
      <c r="D77" s="21" t="e">
        <f>VLOOKUP(C77,'Customer List'!$A$3:$N$4129,2,0)</f>
        <v>#N/A</v>
      </c>
      <c r="E77" s="42"/>
      <c r="F77" s="50"/>
      <c r="G77" s="128">
        <f t="shared" si="8"/>
        <v>0</v>
      </c>
      <c r="H77" s="50"/>
      <c r="I77" s="113"/>
      <c r="J77" s="21"/>
      <c r="K77" s="50">
        <f t="shared" si="9"/>
        <v>0</v>
      </c>
      <c r="L77" s="136"/>
      <c r="M77" s="36"/>
      <c r="N77" s="136"/>
      <c r="O77" s="136"/>
      <c r="P77" s="136"/>
      <c r="Q77" s="136"/>
      <c r="R77" s="36"/>
      <c r="S77" s="136">
        <f t="shared" si="10"/>
        <v>0</v>
      </c>
      <c r="U77" s="114" t="e">
        <f t="shared" si="11"/>
        <v>#DIV/0!</v>
      </c>
      <c r="W77" s="36"/>
      <c r="X77" s="130"/>
      <c r="Y77" s="10">
        <f t="shared" si="16"/>
        <v>3447.02</v>
      </c>
      <c r="AB77" s="5"/>
      <c r="AC77" s="5"/>
      <c r="AD77" s="10">
        <f t="shared" si="15"/>
        <v>250</v>
      </c>
    </row>
    <row r="78" spans="1:30" x14ac:dyDescent="0.35">
      <c r="A78" s="21">
        <f t="shared" si="7"/>
        <v>202308075</v>
      </c>
      <c r="B78" s="57"/>
      <c r="C78" s="37"/>
      <c r="D78" s="21" t="e">
        <f>VLOOKUP(C78,'Customer List'!$A$3:$N$4129,2,0)</f>
        <v>#N/A</v>
      </c>
      <c r="E78" s="42"/>
      <c r="F78" s="50"/>
      <c r="G78" s="128">
        <f t="shared" si="8"/>
        <v>0</v>
      </c>
      <c r="H78" s="50"/>
      <c r="I78" s="113"/>
      <c r="J78" s="21"/>
      <c r="K78" s="50">
        <f t="shared" si="9"/>
        <v>0</v>
      </c>
      <c r="L78" s="136"/>
      <c r="M78" s="36"/>
      <c r="N78" s="36"/>
      <c r="O78" s="136"/>
      <c r="P78" s="136"/>
      <c r="Q78" s="136"/>
      <c r="R78" s="36"/>
      <c r="S78" s="136">
        <f t="shared" si="10"/>
        <v>0</v>
      </c>
      <c r="U78" s="114" t="e">
        <f t="shared" si="11"/>
        <v>#DIV/0!</v>
      </c>
      <c r="W78" s="36"/>
      <c r="X78" s="130"/>
      <c r="Y78" s="10">
        <f>Y77-X78</f>
        <v>3447.02</v>
      </c>
      <c r="AB78" s="5"/>
      <c r="AC78" s="5"/>
      <c r="AD78" s="10">
        <f t="shared" si="15"/>
        <v>250</v>
      </c>
    </row>
    <row r="79" spans="1:30" x14ac:dyDescent="0.35">
      <c r="A79" s="21">
        <f t="shared" si="7"/>
        <v>202308076</v>
      </c>
      <c r="B79" s="57"/>
      <c r="C79" s="37"/>
      <c r="D79" s="21" t="e">
        <f>VLOOKUP(C79,'Customer List'!$A$3:$N$4129,2,0)</f>
        <v>#N/A</v>
      </c>
      <c r="E79" s="42"/>
      <c r="F79" s="50"/>
      <c r="G79" s="128">
        <f t="shared" si="8"/>
        <v>0</v>
      </c>
      <c r="H79" s="50"/>
      <c r="I79" s="113"/>
      <c r="J79" s="21"/>
      <c r="K79" s="50">
        <f t="shared" si="9"/>
        <v>0</v>
      </c>
      <c r="L79" s="136"/>
      <c r="M79" s="36"/>
      <c r="N79" s="136"/>
      <c r="O79" s="136"/>
      <c r="P79" s="136"/>
      <c r="Q79" s="136"/>
      <c r="R79" s="36"/>
      <c r="S79" s="136">
        <f t="shared" si="10"/>
        <v>0</v>
      </c>
      <c r="U79" s="114" t="e">
        <f t="shared" si="11"/>
        <v>#DIV/0!</v>
      </c>
      <c r="W79" s="36"/>
      <c r="X79" s="130"/>
      <c r="Y79" s="10">
        <f t="shared" si="16"/>
        <v>3447.02</v>
      </c>
      <c r="AB79" s="5"/>
      <c r="AC79" s="5"/>
      <c r="AD79" s="10">
        <f t="shared" si="15"/>
        <v>250</v>
      </c>
    </row>
    <row r="80" spans="1:30" x14ac:dyDescent="0.35">
      <c r="A80" s="21">
        <f t="shared" si="7"/>
        <v>202308077</v>
      </c>
      <c r="B80" s="57"/>
      <c r="C80" s="37"/>
      <c r="D80" s="21" t="e">
        <f>VLOOKUP(C80,'Customer List'!$A$3:$N$4129,2,0)</f>
        <v>#N/A</v>
      </c>
      <c r="E80" s="42"/>
      <c r="F80" s="50"/>
      <c r="G80" s="128">
        <f t="shared" si="8"/>
        <v>0</v>
      </c>
      <c r="H80" s="50"/>
      <c r="I80" s="113"/>
      <c r="J80" s="21"/>
      <c r="K80" s="50">
        <f t="shared" si="9"/>
        <v>0</v>
      </c>
      <c r="L80" s="136"/>
      <c r="M80" s="136"/>
      <c r="N80" s="136"/>
      <c r="O80" s="36"/>
      <c r="P80" s="136"/>
      <c r="Q80" s="136"/>
      <c r="R80" s="136"/>
      <c r="S80" s="136">
        <f t="shared" si="10"/>
        <v>0</v>
      </c>
      <c r="U80" s="114" t="e">
        <f t="shared" si="11"/>
        <v>#DIV/0!</v>
      </c>
      <c r="W80" s="36"/>
      <c r="X80" s="130"/>
      <c r="Y80" s="10">
        <f t="shared" si="16"/>
        <v>3447.02</v>
      </c>
      <c r="AB80" s="5"/>
      <c r="AC80" s="5"/>
      <c r="AD80" s="10">
        <f t="shared" si="15"/>
        <v>250</v>
      </c>
    </row>
    <row r="81" spans="1:30" x14ac:dyDescent="0.35">
      <c r="A81" s="21">
        <f t="shared" si="7"/>
        <v>202308078</v>
      </c>
      <c r="B81" s="57"/>
      <c r="C81" s="37"/>
      <c r="D81" s="21" t="e">
        <f>VLOOKUP(C81,'Customer List'!$A$3:$N$4129,2,0)</f>
        <v>#N/A</v>
      </c>
      <c r="E81" s="42"/>
      <c r="F81" s="50"/>
      <c r="G81" s="128">
        <f t="shared" si="8"/>
        <v>0</v>
      </c>
      <c r="H81" s="50"/>
      <c r="I81" s="113"/>
      <c r="J81" s="21"/>
      <c r="K81" s="50">
        <f t="shared" si="9"/>
        <v>0</v>
      </c>
      <c r="L81" s="136"/>
      <c r="M81" s="36"/>
      <c r="N81" s="36"/>
      <c r="O81" s="36"/>
      <c r="P81" s="136"/>
      <c r="Q81" s="136"/>
      <c r="R81" s="136"/>
      <c r="S81" s="136">
        <f t="shared" si="10"/>
        <v>0</v>
      </c>
      <c r="U81" s="114" t="e">
        <f t="shared" si="11"/>
        <v>#DIV/0!</v>
      </c>
      <c r="W81" s="36"/>
      <c r="X81" s="130"/>
      <c r="Y81" s="10">
        <f t="shared" si="16"/>
        <v>3447.02</v>
      </c>
      <c r="AB81" s="5"/>
      <c r="AC81" s="5"/>
      <c r="AD81" s="10">
        <f t="shared" si="15"/>
        <v>250</v>
      </c>
    </row>
    <row r="82" spans="1:30" x14ac:dyDescent="0.35">
      <c r="A82" s="21">
        <f t="shared" si="7"/>
        <v>202308079</v>
      </c>
      <c r="B82" s="57"/>
      <c r="C82" s="37"/>
      <c r="D82" s="21" t="e">
        <f>VLOOKUP(C82,'Customer List'!$A$3:$N$4129,2,0)</f>
        <v>#N/A</v>
      </c>
      <c r="E82" s="42"/>
      <c r="F82" s="50"/>
      <c r="G82" s="128">
        <f t="shared" si="8"/>
        <v>0</v>
      </c>
      <c r="H82" s="50"/>
      <c r="I82" s="113"/>
      <c r="J82" s="21"/>
      <c r="K82" s="50">
        <f t="shared" si="9"/>
        <v>0</v>
      </c>
      <c r="L82" s="136"/>
      <c r="M82" s="36"/>
      <c r="N82" s="36"/>
      <c r="O82" s="36"/>
      <c r="P82" s="136"/>
      <c r="Q82" s="136"/>
      <c r="R82" s="36"/>
      <c r="S82" s="136">
        <f t="shared" si="10"/>
        <v>0</v>
      </c>
      <c r="U82" s="114" t="e">
        <f t="shared" si="11"/>
        <v>#DIV/0!</v>
      </c>
      <c r="W82" s="36"/>
      <c r="X82" s="130"/>
      <c r="Y82" s="10">
        <f t="shared" si="16"/>
        <v>3447.02</v>
      </c>
      <c r="AB82" s="5"/>
      <c r="AC82" s="5"/>
      <c r="AD82" s="10">
        <f t="shared" si="15"/>
        <v>250</v>
      </c>
    </row>
    <row r="83" spans="1:30" x14ac:dyDescent="0.35">
      <c r="A83" s="21">
        <f t="shared" si="7"/>
        <v>202308080</v>
      </c>
      <c r="B83" s="57"/>
      <c r="C83" s="37"/>
      <c r="D83" s="21" t="e">
        <f>VLOOKUP(C83,'Customer List'!$A$3:$N$4129,2,0)</f>
        <v>#N/A</v>
      </c>
      <c r="E83" s="42"/>
      <c r="F83" s="50"/>
      <c r="G83" s="128">
        <f t="shared" si="8"/>
        <v>0</v>
      </c>
      <c r="H83" s="50"/>
      <c r="I83" s="113"/>
      <c r="J83" s="21"/>
      <c r="K83" s="50">
        <f t="shared" si="9"/>
        <v>0</v>
      </c>
      <c r="L83" s="136"/>
      <c r="M83" s="36"/>
      <c r="N83" s="136"/>
      <c r="O83" s="36"/>
      <c r="P83" s="36"/>
      <c r="Q83" s="136"/>
      <c r="R83" s="36"/>
      <c r="S83" s="136">
        <f t="shared" si="10"/>
        <v>0</v>
      </c>
      <c r="U83" s="114" t="e">
        <f t="shared" si="11"/>
        <v>#DIV/0!</v>
      </c>
      <c r="W83" s="36"/>
      <c r="X83" s="130"/>
      <c r="Y83" s="10">
        <f t="shared" si="16"/>
        <v>3447.02</v>
      </c>
      <c r="AB83" s="5"/>
      <c r="AC83" s="5"/>
      <c r="AD83" s="10">
        <f t="shared" si="15"/>
        <v>250</v>
      </c>
    </row>
    <row r="84" spans="1:30" x14ac:dyDescent="0.35">
      <c r="A84" s="21">
        <f t="shared" si="7"/>
        <v>202308081</v>
      </c>
      <c r="B84" s="57"/>
      <c r="C84" s="37"/>
      <c r="D84" s="21" t="e">
        <f>VLOOKUP(C84,'Customer List'!$A$3:$N$4129,2,0)</f>
        <v>#N/A</v>
      </c>
      <c r="E84" s="42"/>
      <c r="F84" s="50"/>
      <c r="G84" s="128">
        <f t="shared" si="8"/>
        <v>0</v>
      </c>
      <c r="H84" s="50"/>
      <c r="I84" s="113"/>
      <c r="J84" s="21"/>
      <c r="K84" s="50">
        <f t="shared" si="9"/>
        <v>0</v>
      </c>
      <c r="L84" s="136"/>
      <c r="M84" s="36"/>
      <c r="N84" s="36"/>
      <c r="O84" s="36"/>
      <c r="P84" s="136"/>
      <c r="Q84" s="136"/>
      <c r="R84" s="36"/>
      <c r="S84" s="136">
        <f t="shared" si="10"/>
        <v>0</v>
      </c>
      <c r="U84" s="114" t="e">
        <f t="shared" si="11"/>
        <v>#DIV/0!</v>
      </c>
      <c r="W84" s="36"/>
      <c r="X84" s="130"/>
      <c r="Y84" s="10">
        <f>Y83-X84</f>
        <v>3447.02</v>
      </c>
      <c r="AB84" s="5"/>
      <c r="AC84" s="5"/>
      <c r="AD84" s="10">
        <f t="shared" si="15"/>
        <v>250</v>
      </c>
    </row>
    <row r="85" spans="1:30" x14ac:dyDescent="0.35">
      <c r="A85" s="21">
        <f t="shared" si="7"/>
        <v>202308082</v>
      </c>
      <c r="B85" s="57"/>
      <c r="C85" s="37"/>
      <c r="D85" s="21" t="e">
        <f>VLOOKUP(C85,'Customer List'!$A$3:$N$4129,2,0)</f>
        <v>#N/A</v>
      </c>
      <c r="E85" s="42"/>
      <c r="F85" s="50"/>
      <c r="G85" s="128">
        <f t="shared" si="8"/>
        <v>0</v>
      </c>
      <c r="H85" s="50"/>
      <c r="I85" s="113"/>
      <c r="J85" s="21"/>
      <c r="K85" s="50">
        <f t="shared" si="9"/>
        <v>0</v>
      </c>
      <c r="L85" s="136"/>
      <c r="M85" s="136"/>
      <c r="N85" s="36"/>
      <c r="O85" s="136"/>
      <c r="P85" s="136"/>
      <c r="Q85" s="136"/>
      <c r="R85" s="36"/>
      <c r="S85" s="136">
        <f t="shared" si="10"/>
        <v>0</v>
      </c>
      <c r="U85" s="114" t="e">
        <f t="shared" si="11"/>
        <v>#DIV/0!</v>
      </c>
      <c r="W85" s="36"/>
      <c r="X85" s="130"/>
      <c r="Y85" s="10">
        <f t="shared" si="16"/>
        <v>3447.02</v>
      </c>
      <c r="AB85" s="5"/>
      <c r="AC85" s="5"/>
      <c r="AD85" s="10">
        <f t="shared" si="15"/>
        <v>250</v>
      </c>
    </row>
    <row r="86" spans="1:30" x14ac:dyDescent="0.35">
      <c r="A86" s="21">
        <f t="shared" si="7"/>
        <v>202308083</v>
      </c>
      <c r="B86" s="57"/>
      <c r="C86" s="37"/>
      <c r="D86" s="21" t="e">
        <f>VLOOKUP(C86,'Customer List'!$A$3:$N$4129,2,0)</f>
        <v>#N/A</v>
      </c>
      <c r="E86" s="42"/>
      <c r="F86" s="50"/>
      <c r="G86" s="128">
        <f t="shared" si="8"/>
        <v>0</v>
      </c>
      <c r="H86" s="50"/>
      <c r="I86" s="113"/>
      <c r="J86" s="21"/>
      <c r="K86" s="50">
        <f t="shared" si="9"/>
        <v>0</v>
      </c>
      <c r="L86" s="136"/>
      <c r="M86" s="36"/>
      <c r="N86" s="36"/>
      <c r="O86" s="36"/>
      <c r="P86" s="136"/>
      <c r="Q86" s="136"/>
      <c r="R86" s="36"/>
      <c r="S86" s="136">
        <f t="shared" si="10"/>
        <v>0</v>
      </c>
      <c r="U86" s="114" t="e">
        <f t="shared" si="11"/>
        <v>#DIV/0!</v>
      </c>
      <c r="W86" s="36"/>
      <c r="X86" s="130"/>
      <c r="Y86" s="10">
        <f>Y85-X86</f>
        <v>3447.02</v>
      </c>
      <c r="AB86" s="5"/>
      <c r="AC86" s="5"/>
      <c r="AD86" s="10">
        <f t="shared" si="15"/>
        <v>250</v>
      </c>
    </row>
    <row r="87" spans="1:30" x14ac:dyDescent="0.35">
      <c r="A87" s="21">
        <f t="shared" si="7"/>
        <v>202308084</v>
      </c>
      <c r="B87" s="57"/>
      <c r="C87" s="37"/>
      <c r="D87" s="21" t="e">
        <f>VLOOKUP(C87,'Customer List'!$A$3:$N$4129,2,0)</f>
        <v>#N/A</v>
      </c>
      <c r="E87" s="42"/>
      <c r="F87" s="50"/>
      <c r="G87" s="128">
        <f t="shared" si="8"/>
        <v>0</v>
      </c>
      <c r="H87" s="50"/>
      <c r="I87" s="113"/>
      <c r="J87" s="21"/>
      <c r="K87" s="50">
        <f t="shared" si="9"/>
        <v>0</v>
      </c>
      <c r="L87" s="136"/>
      <c r="M87" s="36"/>
      <c r="N87" s="36"/>
      <c r="O87" s="136"/>
      <c r="P87" s="136"/>
      <c r="Q87" s="136"/>
      <c r="R87" s="36"/>
      <c r="S87" s="136">
        <f t="shared" si="10"/>
        <v>0</v>
      </c>
      <c r="U87" s="114" t="e">
        <f t="shared" si="11"/>
        <v>#DIV/0!</v>
      </c>
      <c r="W87" s="36"/>
      <c r="X87" s="130"/>
      <c r="Y87" s="10">
        <f t="shared" si="16"/>
        <v>3447.02</v>
      </c>
      <c r="AB87" s="5"/>
      <c r="AC87" s="5"/>
      <c r="AD87" s="10">
        <f t="shared" si="15"/>
        <v>250</v>
      </c>
    </row>
    <row r="88" spans="1:30" x14ac:dyDescent="0.35">
      <c r="A88" s="21">
        <f t="shared" si="7"/>
        <v>202308085</v>
      </c>
      <c r="B88" s="57"/>
      <c r="C88" s="37"/>
      <c r="D88" s="21" t="e">
        <f>VLOOKUP(C88,'Customer List'!$A$3:$N$4129,2,0)</f>
        <v>#N/A</v>
      </c>
      <c r="E88" s="42"/>
      <c r="F88" s="50"/>
      <c r="G88" s="128">
        <f t="shared" si="8"/>
        <v>0</v>
      </c>
      <c r="H88" s="50"/>
      <c r="I88" s="113"/>
      <c r="J88" s="21"/>
      <c r="K88" s="50">
        <f t="shared" si="9"/>
        <v>0</v>
      </c>
      <c r="L88" s="136"/>
      <c r="M88" s="36"/>
      <c r="N88" s="36"/>
      <c r="O88" s="136"/>
      <c r="P88" s="36"/>
      <c r="Q88" s="136"/>
      <c r="R88" s="136"/>
      <c r="S88" s="136">
        <f t="shared" si="10"/>
        <v>0</v>
      </c>
      <c r="U88" s="114" t="e">
        <f t="shared" si="11"/>
        <v>#DIV/0!</v>
      </c>
      <c r="W88" s="36"/>
      <c r="X88" s="130"/>
      <c r="Y88" s="10">
        <f t="shared" si="16"/>
        <v>3447.02</v>
      </c>
      <c r="AB88" s="5"/>
      <c r="AC88" s="5"/>
      <c r="AD88" s="10">
        <f t="shared" si="15"/>
        <v>250</v>
      </c>
    </row>
    <row r="89" spans="1:30" x14ac:dyDescent="0.35">
      <c r="A89" s="21">
        <f t="shared" si="7"/>
        <v>202308086</v>
      </c>
      <c r="B89" s="57"/>
      <c r="C89" s="37"/>
      <c r="D89" s="21" t="e">
        <f>VLOOKUP(C89,'Customer List'!$A$3:$N$4129,2,0)</f>
        <v>#N/A</v>
      </c>
      <c r="E89" s="42"/>
      <c r="F89" s="50"/>
      <c r="G89" s="128">
        <f t="shared" si="8"/>
        <v>0</v>
      </c>
      <c r="H89" s="50"/>
      <c r="I89" s="113"/>
      <c r="J89" s="21"/>
      <c r="K89" s="50">
        <f t="shared" si="9"/>
        <v>0</v>
      </c>
      <c r="L89" s="136"/>
      <c r="M89" s="36"/>
      <c r="N89" s="36"/>
      <c r="O89" s="136"/>
      <c r="P89" s="136"/>
      <c r="Q89" s="136"/>
      <c r="R89" s="36"/>
      <c r="S89" s="136">
        <f t="shared" si="10"/>
        <v>0</v>
      </c>
      <c r="U89" s="114" t="e">
        <f t="shared" si="11"/>
        <v>#DIV/0!</v>
      </c>
      <c r="W89" s="36"/>
      <c r="X89" s="130"/>
      <c r="Y89" s="10">
        <f t="shared" si="16"/>
        <v>3447.02</v>
      </c>
      <c r="AB89" s="5"/>
      <c r="AC89" s="5"/>
      <c r="AD89" s="10">
        <f t="shared" si="15"/>
        <v>250</v>
      </c>
    </row>
    <row r="90" spans="1:30" x14ac:dyDescent="0.35">
      <c r="A90" s="21">
        <f t="shared" ref="A90:A153" si="17">A89+1</f>
        <v>202308087</v>
      </c>
      <c r="B90" s="57"/>
      <c r="C90" s="37"/>
      <c r="D90" s="21" t="e">
        <f>VLOOKUP(C90,'Customer List'!$A$3:$N$4129,2,0)</f>
        <v>#N/A</v>
      </c>
      <c r="E90" s="42"/>
      <c r="F90" s="50"/>
      <c r="G90" s="128">
        <f t="shared" si="8"/>
        <v>0</v>
      </c>
      <c r="H90" s="50"/>
      <c r="I90" s="113"/>
      <c r="J90" s="21"/>
      <c r="K90" s="50">
        <f t="shared" si="9"/>
        <v>0</v>
      </c>
      <c r="L90" s="36"/>
      <c r="M90" s="36"/>
      <c r="N90" s="36"/>
      <c r="O90" s="136"/>
      <c r="P90" s="136"/>
      <c r="Q90" s="136"/>
      <c r="R90" s="36"/>
      <c r="S90" s="136">
        <f t="shared" si="10"/>
        <v>0</v>
      </c>
      <c r="U90" s="114" t="e">
        <f t="shared" si="11"/>
        <v>#DIV/0!</v>
      </c>
      <c r="W90" s="36"/>
      <c r="X90" s="130"/>
      <c r="Y90" s="10">
        <f>Y89-X90</f>
        <v>3447.02</v>
      </c>
      <c r="AB90" s="5"/>
      <c r="AC90" s="5"/>
      <c r="AD90" s="10">
        <f t="shared" si="15"/>
        <v>250</v>
      </c>
    </row>
    <row r="91" spans="1:30" x14ac:dyDescent="0.35">
      <c r="A91" s="21">
        <f t="shared" si="17"/>
        <v>202308088</v>
      </c>
      <c r="B91" s="57"/>
      <c r="C91" s="37"/>
      <c r="D91" s="21" t="e">
        <f>VLOOKUP(C91,'Customer List'!$A$3:$N$4129,2,0)</f>
        <v>#N/A</v>
      </c>
      <c r="E91" s="42"/>
      <c r="F91" s="50"/>
      <c r="G91" s="128">
        <f t="shared" si="8"/>
        <v>0</v>
      </c>
      <c r="H91" s="50"/>
      <c r="I91" s="113"/>
      <c r="J91" s="21"/>
      <c r="K91" s="50">
        <f t="shared" si="9"/>
        <v>0</v>
      </c>
      <c r="L91" s="36"/>
      <c r="M91" s="36"/>
      <c r="N91" s="36"/>
      <c r="O91" s="136"/>
      <c r="P91" s="136"/>
      <c r="Q91" s="136"/>
      <c r="R91" s="36"/>
      <c r="S91" s="136">
        <f t="shared" si="10"/>
        <v>0</v>
      </c>
      <c r="U91" s="114" t="e">
        <f t="shared" si="11"/>
        <v>#DIV/0!</v>
      </c>
      <c r="W91" s="36"/>
      <c r="X91" s="130"/>
      <c r="Y91" s="10"/>
      <c r="AB91" s="5"/>
      <c r="AC91" s="5"/>
      <c r="AD91" s="10"/>
    </row>
    <row r="92" spans="1:30" x14ac:dyDescent="0.35">
      <c r="A92" s="21">
        <f t="shared" si="17"/>
        <v>202308089</v>
      </c>
      <c r="B92" s="57"/>
      <c r="C92" s="37"/>
      <c r="D92" s="21" t="e">
        <f>VLOOKUP(C92,'Customer List'!$A$3:$N$4129,2,0)</f>
        <v>#N/A</v>
      </c>
      <c r="E92" s="42"/>
      <c r="F92" s="50"/>
      <c r="G92" s="128">
        <f t="shared" si="8"/>
        <v>0</v>
      </c>
      <c r="H92" s="50"/>
      <c r="I92" s="113"/>
      <c r="J92" s="21"/>
      <c r="K92" s="50">
        <f t="shared" si="9"/>
        <v>0</v>
      </c>
      <c r="L92" s="136"/>
      <c r="M92" s="36"/>
      <c r="N92" s="136"/>
      <c r="O92" s="36"/>
      <c r="P92" s="36"/>
      <c r="Q92" s="136"/>
      <c r="R92" s="36"/>
      <c r="S92" s="136">
        <f t="shared" si="10"/>
        <v>0</v>
      </c>
      <c r="U92" s="114" t="e">
        <f t="shared" si="11"/>
        <v>#DIV/0!</v>
      </c>
      <c r="W92" s="36"/>
      <c r="X92" s="130"/>
      <c r="Y92" s="10">
        <f>Y90-X92</f>
        <v>3447.02</v>
      </c>
      <c r="AB92" s="5"/>
      <c r="AC92" s="5"/>
      <c r="AD92" s="10">
        <f>AD90+AB92-AC92</f>
        <v>250</v>
      </c>
    </row>
    <row r="93" spans="1:30" x14ac:dyDescent="0.35">
      <c r="A93" s="21">
        <f t="shared" si="17"/>
        <v>202308090</v>
      </c>
      <c r="B93" s="57"/>
      <c r="C93" s="37"/>
      <c r="D93" s="21" t="e">
        <f>VLOOKUP(C93,'Customer List'!$A$3:$N$4129,2,0)</f>
        <v>#N/A</v>
      </c>
      <c r="E93" s="42"/>
      <c r="F93" s="50"/>
      <c r="G93" s="128">
        <f t="shared" si="8"/>
        <v>0</v>
      </c>
      <c r="H93" s="50"/>
      <c r="I93" s="113"/>
      <c r="J93" s="21"/>
      <c r="K93" s="50">
        <f t="shared" si="9"/>
        <v>0</v>
      </c>
      <c r="L93" s="136"/>
      <c r="M93" s="36"/>
      <c r="N93" s="36"/>
      <c r="O93" s="136"/>
      <c r="P93" s="36"/>
      <c r="Q93" s="136"/>
      <c r="R93" s="36"/>
      <c r="S93" s="136">
        <f t="shared" si="10"/>
        <v>0</v>
      </c>
      <c r="U93" s="114" t="e">
        <f t="shared" si="11"/>
        <v>#DIV/0!</v>
      </c>
      <c r="W93" s="36"/>
      <c r="X93" s="130"/>
      <c r="Y93" s="10">
        <f t="shared" si="16"/>
        <v>3447.02</v>
      </c>
      <c r="AB93" s="5"/>
      <c r="AC93" s="5"/>
      <c r="AD93" s="10">
        <f t="shared" si="15"/>
        <v>250</v>
      </c>
    </row>
    <row r="94" spans="1:30" x14ac:dyDescent="0.35">
      <c r="A94" s="21">
        <f t="shared" si="17"/>
        <v>202308091</v>
      </c>
      <c r="B94" s="57"/>
      <c r="C94" s="37"/>
      <c r="D94" s="21" t="e">
        <f>VLOOKUP(C94,'Customer List'!$A$3:$N$4129,2,0)</f>
        <v>#N/A</v>
      </c>
      <c r="E94" s="42"/>
      <c r="F94" s="50"/>
      <c r="G94" s="128">
        <f t="shared" si="8"/>
        <v>0</v>
      </c>
      <c r="H94" s="50"/>
      <c r="I94" s="113"/>
      <c r="J94" s="21"/>
      <c r="K94" s="50">
        <f t="shared" si="9"/>
        <v>0</v>
      </c>
      <c r="L94" s="136"/>
      <c r="M94" s="36"/>
      <c r="N94" s="136"/>
      <c r="O94" s="136"/>
      <c r="P94" s="136"/>
      <c r="Q94" s="136"/>
      <c r="R94" s="36"/>
      <c r="S94" s="136">
        <f t="shared" si="10"/>
        <v>0</v>
      </c>
      <c r="U94" s="114" t="e">
        <f t="shared" si="11"/>
        <v>#DIV/0!</v>
      </c>
      <c r="W94" s="36"/>
      <c r="X94" s="130"/>
      <c r="Y94" s="10">
        <f t="shared" si="16"/>
        <v>3447.02</v>
      </c>
      <c r="AB94" s="5"/>
      <c r="AC94" s="5"/>
      <c r="AD94" s="10">
        <f t="shared" si="15"/>
        <v>250</v>
      </c>
    </row>
    <row r="95" spans="1:30" x14ac:dyDescent="0.35">
      <c r="A95" s="21">
        <f t="shared" si="17"/>
        <v>202308092</v>
      </c>
      <c r="B95" s="57"/>
      <c r="C95" s="37"/>
      <c r="D95" s="21" t="e">
        <f>VLOOKUP(C95,'Customer List'!$A$3:$N$4129,2,0)</f>
        <v>#N/A</v>
      </c>
      <c r="E95" s="42"/>
      <c r="F95" s="50"/>
      <c r="G95" s="128">
        <f t="shared" si="8"/>
        <v>0</v>
      </c>
      <c r="H95" s="50"/>
      <c r="I95" s="113"/>
      <c r="J95" s="21"/>
      <c r="K95" s="50">
        <f t="shared" si="9"/>
        <v>0</v>
      </c>
      <c r="L95" s="136"/>
      <c r="M95" s="36"/>
      <c r="N95" s="136"/>
      <c r="O95" s="36"/>
      <c r="P95" s="136"/>
      <c r="Q95" s="136"/>
      <c r="R95" s="36"/>
      <c r="S95" s="136">
        <f t="shared" si="10"/>
        <v>0</v>
      </c>
      <c r="U95" s="114" t="e">
        <f t="shared" si="11"/>
        <v>#DIV/0!</v>
      </c>
      <c r="W95" s="36"/>
      <c r="X95" s="130"/>
      <c r="Y95" s="10">
        <f>Y94-X95</f>
        <v>3447.02</v>
      </c>
      <c r="AB95" s="5"/>
      <c r="AC95" s="5"/>
      <c r="AD95" s="10">
        <f t="shared" si="15"/>
        <v>250</v>
      </c>
    </row>
    <row r="96" spans="1:30" x14ac:dyDescent="0.35">
      <c r="A96" s="21">
        <f t="shared" si="17"/>
        <v>202308093</v>
      </c>
      <c r="B96" s="57"/>
      <c r="C96" s="37"/>
      <c r="D96" s="21" t="e">
        <f>VLOOKUP(C96,'Customer List'!$A$3:$N$4129,2,0)</f>
        <v>#N/A</v>
      </c>
      <c r="E96" s="42"/>
      <c r="F96" s="50"/>
      <c r="G96" s="128">
        <f t="shared" si="8"/>
        <v>0</v>
      </c>
      <c r="H96" s="50"/>
      <c r="I96" s="113"/>
      <c r="J96" s="21"/>
      <c r="K96" s="50">
        <f t="shared" si="9"/>
        <v>0</v>
      </c>
      <c r="L96" s="136"/>
      <c r="M96" s="36"/>
      <c r="N96" s="136"/>
      <c r="O96" s="36"/>
      <c r="P96" s="136"/>
      <c r="Q96" s="136"/>
      <c r="R96" s="36"/>
      <c r="S96" s="136">
        <f t="shared" si="10"/>
        <v>0</v>
      </c>
      <c r="U96" s="114" t="e">
        <f t="shared" si="11"/>
        <v>#DIV/0!</v>
      </c>
      <c r="W96" s="36"/>
      <c r="X96" s="130"/>
      <c r="Y96" s="10">
        <f t="shared" si="16"/>
        <v>3447.02</v>
      </c>
      <c r="AB96" s="5"/>
      <c r="AC96" s="5"/>
      <c r="AD96" s="10">
        <f t="shared" si="15"/>
        <v>250</v>
      </c>
    </row>
    <row r="97" spans="1:30" x14ac:dyDescent="0.35">
      <c r="A97" s="21">
        <f t="shared" si="17"/>
        <v>202308094</v>
      </c>
      <c r="B97" s="57"/>
      <c r="C97" s="37"/>
      <c r="D97" s="21" t="e">
        <f>VLOOKUP(C97,'Customer List'!$A$3:$N$4129,2,0)</f>
        <v>#N/A</v>
      </c>
      <c r="E97" s="42"/>
      <c r="F97" s="50"/>
      <c r="G97" s="128">
        <f t="shared" si="8"/>
        <v>0</v>
      </c>
      <c r="H97" s="50"/>
      <c r="I97" s="113"/>
      <c r="J97" s="21"/>
      <c r="K97" s="50">
        <f t="shared" si="9"/>
        <v>0</v>
      </c>
      <c r="L97" s="136"/>
      <c r="M97" s="36"/>
      <c r="N97" s="136"/>
      <c r="O97" s="36"/>
      <c r="P97" s="136"/>
      <c r="Q97" s="136"/>
      <c r="R97" s="36"/>
      <c r="S97" s="136">
        <f t="shared" si="10"/>
        <v>0</v>
      </c>
      <c r="U97" s="114" t="e">
        <f t="shared" si="11"/>
        <v>#DIV/0!</v>
      </c>
      <c r="W97" s="36"/>
      <c r="X97" s="130"/>
      <c r="Y97" s="10">
        <f>Y96-X97</f>
        <v>3447.02</v>
      </c>
      <c r="AB97" s="5"/>
      <c r="AC97" s="5"/>
      <c r="AD97" s="10">
        <f t="shared" si="15"/>
        <v>250</v>
      </c>
    </row>
    <row r="98" spans="1:30" x14ac:dyDescent="0.35">
      <c r="A98" s="21">
        <f t="shared" si="17"/>
        <v>202308095</v>
      </c>
      <c r="B98" s="57"/>
      <c r="C98" s="37"/>
      <c r="D98" s="21" t="e">
        <f>VLOOKUP(C98,'Customer List'!$A$3:$N$4129,2,0)</f>
        <v>#N/A</v>
      </c>
      <c r="E98" s="42"/>
      <c r="F98" s="50"/>
      <c r="G98" s="128">
        <f t="shared" si="8"/>
        <v>0</v>
      </c>
      <c r="H98" s="50"/>
      <c r="I98" s="113"/>
      <c r="J98" s="21"/>
      <c r="K98" s="50">
        <f t="shared" si="9"/>
        <v>0</v>
      </c>
      <c r="L98" s="136"/>
      <c r="M98" s="36"/>
      <c r="N98" s="136"/>
      <c r="O98" s="36"/>
      <c r="P98" s="136"/>
      <c r="Q98" s="136"/>
      <c r="R98" s="36"/>
      <c r="S98" s="136">
        <f t="shared" si="10"/>
        <v>0</v>
      </c>
      <c r="U98" s="114" t="e">
        <f t="shared" si="11"/>
        <v>#DIV/0!</v>
      </c>
      <c r="X98" s="5"/>
      <c r="Y98" s="10">
        <f t="shared" si="16"/>
        <v>3447.02</v>
      </c>
      <c r="AB98" s="5"/>
      <c r="AC98" s="5"/>
      <c r="AD98" s="10">
        <f t="shared" si="15"/>
        <v>250</v>
      </c>
    </row>
    <row r="99" spans="1:30" x14ac:dyDescent="0.35">
      <c r="A99" s="21">
        <f t="shared" si="17"/>
        <v>202308096</v>
      </c>
      <c r="B99" s="57"/>
      <c r="C99" s="37"/>
      <c r="D99" s="21" t="e">
        <f>VLOOKUP(C99,'Customer List'!$A$3:$N$4129,2,0)</f>
        <v>#N/A</v>
      </c>
      <c r="E99" s="42"/>
      <c r="F99" s="50"/>
      <c r="G99" s="128">
        <f t="shared" si="8"/>
        <v>0</v>
      </c>
      <c r="H99" s="50"/>
      <c r="I99" s="113"/>
      <c r="J99" s="21"/>
      <c r="K99" s="50">
        <f t="shared" si="9"/>
        <v>0</v>
      </c>
      <c r="L99" s="136"/>
      <c r="M99" s="36"/>
      <c r="N99" s="36"/>
      <c r="O99" s="136"/>
      <c r="P99" s="36"/>
      <c r="Q99" s="136"/>
      <c r="R99" s="36"/>
      <c r="S99" s="136">
        <f t="shared" si="10"/>
        <v>0</v>
      </c>
      <c r="U99" s="114" t="e">
        <f t="shared" si="11"/>
        <v>#DIV/0!</v>
      </c>
      <c r="X99" s="5"/>
      <c r="Y99" s="10">
        <f t="shared" si="16"/>
        <v>3447.02</v>
      </c>
      <c r="AB99" s="5"/>
      <c r="AC99" s="5"/>
      <c r="AD99" s="10">
        <f t="shared" si="15"/>
        <v>250</v>
      </c>
    </row>
    <row r="100" spans="1:30" x14ac:dyDescent="0.35">
      <c r="A100" s="21">
        <f t="shared" si="17"/>
        <v>202308097</v>
      </c>
      <c r="B100" s="57"/>
      <c r="C100" s="37"/>
      <c r="D100" s="21" t="e">
        <f>VLOOKUP(C100,'Customer List'!$A$3:$N$4129,2,0)</f>
        <v>#N/A</v>
      </c>
      <c r="E100" s="42"/>
      <c r="F100" s="50"/>
      <c r="G100" s="128">
        <f t="shared" si="8"/>
        <v>0</v>
      </c>
      <c r="H100" s="50"/>
      <c r="I100" s="113"/>
      <c r="J100" s="21"/>
      <c r="K100" s="50">
        <f t="shared" si="9"/>
        <v>0</v>
      </c>
      <c r="L100" s="136"/>
      <c r="M100" s="36"/>
      <c r="N100" s="36"/>
      <c r="O100" s="36"/>
      <c r="P100" s="36"/>
      <c r="Q100" s="136"/>
      <c r="R100" s="36"/>
      <c r="S100" s="136">
        <f t="shared" si="10"/>
        <v>0</v>
      </c>
      <c r="U100" s="114" t="e">
        <f t="shared" si="11"/>
        <v>#DIV/0!</v>
      </c>
      <c r="X100" s="5"/>
      <c r="Y100" s="10">
        <f t="shared" si="16"/>
        <v>3447.02</v>
      </c>
      <c r="AB100" s="5"/>
      <c r="AC100" s="5"/>
      <c r="AD100" s="10">
        <f t="shared" si="15"/>
        <v>250</v>
      </c>
    </row>
    <row r="101" spans="1:30" x14ac:dyDescent="0.35">
      <c r="A101" s="21">
        <f t="shared" si="17"/>
        <v>202308098</v>
      </c>
      <c r="B101" s="57"/>
      <c r="C101" s="37"/>
      <c r="D101" s="21" t="e">
        <f>VLOOKUP(C101,'Customer List'!$A$3:$N$4129,2,0)</f>
        <v>#N/A</v>
      </c>
      <c r="E101" s="42"/>
      <c r="F101" s="50"/>
      <c r="G101" s="128">
        <f t="shared" si="8"/>
        <v>0</v>
      </c>
      <c r="H101" s="50"/>
      <c r="I101" s="113"/>
      <c r="J101" s="21"/>
      <c r="K101" s="50">
        <f t="shared" si="9"/>
        <v>0</v>
      </c>
      <c r="L101" s="136"/>
      <c r="M101" s="36"/>
      <c r="N101" s="36"/>
      <c r="O101" s="136"/>
      <c r="P101" s="136"/>
      <c r="Q101" s="136"/>
      <c r="R101" s="36"/>
      <c r="S101" s="136">
        <f t="shared" si="10"/>
        <v>0</v>
      </c>
      <c r="U101" s="114" t="e">
        <f t="shared" si="11"/>
        <v>#DIV/0!</v>
      </c>
      <c r="X101" s="5"/>
      <c r="Y101" s="10">
        <f t="shared" si="16"/>
        <v>3447.02</v>
      </c>
      <c r="AB101" s="5"/>
      <c r="AC101" s="5"/>
      <c r="AD101" s="10">
        <f t="shared" si="15"/>
        <v>250</v>
      </c>
    </row>
    <row r="102" spans="1:30" x14ac:dyDescent="0.35">
      <c r="A102" s="21">
        <f t="shared" si="17"/>
        <v>202308099</v>
      </c>
      <c r="B102" s="57"/>
      <c r="C102" s="37"/>
      <c r="D102" s="21" t="e">
        <f>VLOOKUP(C102,'Customer List'!$A$3:$N$4129,2,0)</f>
        <v>#N/A</v>
      </c>
      <c r="E102" s="42"/>
      <c r="F102" s="50"/>
      <c r="G102" s="128">
        <f t="shared" si="8"/>
        <v>0</v>
      </c>
      <c r="H102" s="50"/>
      <c r="I102" s="113"/>
      <c r="J102" s="21"/>
      <c r="K102" s="50">
        <f t="shared" si="9"/>
        <v>0</v>
      </c>
      <c r="L102" s="136"/>
      <c r="M102" s="36"/>
      <c r="N102" s="36"/>
      <c r="O102" s="136"/>
      <c r="P102" s="136"/>
      <c r="Q102" s="136"/>
      <c r="R102" s="36"/>
      <c r="S102" s="136">
        <f t="shared" si="10"/>
        <v>0</v>
      </c>
      <c r="U102" s="114" t="e">
        <f t="shared" si="11"/>
        <v>#DIV/0!</v>
      </c>
      <c r="X102" s="5"/>
      <c r="Y102" s="10">
        <f>Y101-X102</f>
        <v>3447.02</v>
      </c>
      <c r="AB102" s="5"/>
      <c r="AC102" s="5"/>
      <c r="AD102" s="10">
        <f t="shared" si="15"/>
        <v>250</v>
      </c>
    </row>
    <row r="103" spans="1:30" x14ac:dyDescent="0.35">
      <c r="A103" s="21">
        <f t="shared" si="17"/>
        <v>202308100</v>
      </c>
      <c r="B103" s="57"/>
      <c r="C103" s="37"/>
      <c r="D103" s="21" t="e">
        <f>VLOOKUP(C103,'Customer List'!$A$3:$N$4129,2,0)</f>
        <v>#N/A</v>
      </c>
      <c r="E103" s="42"/>
      <c r="F103" s="50"/>
      <c r="G103" s="128">
        <f t="shared" si="8"/>
        <v>0</v>
      </c>
      <c r="H103" s="50"/>
      <c r="I103" s="113"/>
      <c r="J103" s="21"/>
      <c r="K103" s="50">
        <f t="shared" si="9"/>
        <v>0</v>
      </c>
      <c r="L103" s="136"/>
      <c r="M103" s="136"/>
      <c r="N103" s="36"/>
      <c r="O103" s="136"/>
      <c r="P103" s="136"/>
      <c r="Q103" s="136"/>
      <c r="R103" s="36"/>
      <c r="S103" s="136">
        <f t="shared" si="10"/>
        <v>0</v>
      </c>
      <c r="U103" s="114" t="e">
        <f t="shared" si="11"/>
        <v>#DIV/0!</v>
      </c>
      <c r="X103" s="5"/>
      <c r="Y103" s="10">
        <f t="shared" si="16"/>
        <v>3447.02</v>
      </c>
      <c r="AB103" s="5"/>
      <c r="AC103" s="5"/>
      <c r="AD103" s="10">
        <f t="shared" si="15"/>
        <v>250</v>
      </c>
    </row>
    <row r="104" spans="1:30" x14ac:dyDescent="0.35">
      <c r="A104" s="21">
        <f t="shared" si="17"/>
        <v>202308101</v>
      </c>
      <c r="B104" s="57"/>
      <c r="C104" s="37"/>
      <c r="D104" s="21" t="e">
        <f>VLOOKUP(C104,'Customer List'!$A$3:$N$4129,2,0)</f>
        <v>#N/A</v>
      </c>
      <c r="E104" s="42"/>
      <c r="F104" s="50"/>
      <c r="G104" s="128">
        <f t="shared" si="8"/>
        <v>0</v>
      </c>
      <c r="H104" s="50"/>
      <c r="I104" s="113"/>
      <c r="J104" s="21"/>
      <c r="K104" s="50">
        <f t="shared" si="9"/>
        <v>0</v>
      </c>
      <c r="L104" s="136"/>
      <c r="M104" s="36"/>
      <c r="N104" s="36"/>
      <c r="O104" s="36"/>
      <c r="P104" s="36"/>
      <c r="Q104" s="136"/>
      <c r="R104" s="36"/>
      <c r="S104" s="136">
        <f t="shared" si="10"/>
        <v>0</v>
      </c>
      <c r="U104" s="114" t="e">
        <f t="shared" si="11"/>
        <v>#DIV/0!</v>
      </c>
      <c r="X104" s="5"/>
      <c r="Y104" s="10">
        <f>Y103-X104</f>
        <v>3447.02</v>
      </c>
      <c r="AB104" s="5"/>
      <c r="AC104" s="5"/>
      <c r="AD104" s="10">
        <f t="shared" si="15"/>
        <v>250</v>
      </c>
    </row>
    <row r="105" spans="1:30" x14ac:dyDescent="0.35">
      <c r="A105" s="21">
        <f t="shared" si="17"/>
        <v>202308102</v>
      </c>
      <c r="B105" s="57"/>
      <c r="C105" s="37"/>
      <c r="D105" s="21" t="e">
        <f>VLOOKUP(C105,'Customer List'!$A$3:$N$4129,2,0)</f>
        <v>#N/A</v>
      </c>
      <c r="E105" s="42"/>
      <c r="F105" s="50"/>
      <c r="G105" s="128">
        <f t="shared" si="8"/>
        <v>0</v>
      </c>
      <c r="H105" s="50"/>
      <c r="I105" s="113"/>
      <c r="J105" s="21"/>
      <c r="K105" s="50">
        <f t="shared" si="9"/>
        <v>0</v>
      </c>
      <c r="L105" s="136"/>
      <c r="M105" s="36"/>
      <c r="N105" s="136"/>
      <c r="O105" s="36"/>
      <c r="P105" s="36"/>
      <c r="Q105" s="136"/>
      <c r="R105" s="36"/>
      <c r="S105" s="136">
        <f t="shared" si="10"/>
        <v>0</v>
      </c>
      <c r="U105" s="114" t="e">
        <f t="shared" si="11"/>
        <v>#DIV/0!</v>
      </c>
      <c r="X105" s="5"/>
      <c r="Y105" s="10">
        <f t="shared" si="16"/>
        <v>3447.02</v>
      </c>
      <c r="AB105" s="5"/>
      <c r="AC105" s="5"/>
      <c r="AD105" s="10">
        <f t="shared" si="15"/>
        <v>250</v>
      </c>
    </row>
    <row r="106" spans="1:30" x14ac:dyDescent="0.35">
      <c r="A106" s="21">
        <f t="shared" si="17"/>
        <v>202308103</v>
      </c>
      <c r="B106" s="57"/>
      <c r="C106" s="37"/>
      <c r="D106" s="21" t="e">
        <f>VLOOKUP(C106,'Customer List'!$A$3:$N$4129,2,0)</f>
        <v>#N/A</v>
      </c>
      <c r="E106" s="42"/>
      <c r="F106" s="50"/>
      <c r="G106" s="128">
        <f t="shared" si="8"/>
        <v>0</v>
      </c>
      <c r="H106" s="50"/>
      <c r="I106" s="113"/>
      <c r="J106" s="21"/>
      <c r="K106" s="50">
        <f t="shared" si="9"/>
        <v>0</v>
      </c>
      <c r="L106" s="136"/>
      <c r="M106" s="36"/>
      <c r="N106" s="36"/>
      <c r="O106" s="136"/>
      <c r="P106" s="36"/>
      <c r="Q106" s="136"/>
      <c r="R106" s="36"/>
      <c r="S106" s="136">
        <f t="shared" si="10"/>
        <v>0</v>
      </c>
      <c r="U106" s="114" t="e">
        <f t="shared" si="11"/>
        <v>#DIV/0!</v>
      </c>
      <c r="X106" s="5"/>
      <c r="Y106" s="10">
        <f t="shared" si="16"/>
        <v>3447.02</v>
      </c>
      <c r="AB106" s="5"/>
      <c r="AC106" s="5"/>
      <c r="AD106" s="10">
        <f t="shared" si="15"/>
        <v>250</v>
      </c>
    </row>
    <row r="107" spans="1:30" x14ac:dyDescent="0.35">
      <c r="A107" s="21">
        <f t="shared" si="17"/>
        <v>202308104</v>
      </c>
      <c r="B107" s="57"/>
      <c r="C107" s="37"/>
      <c r="D107" s="21" t="e">
        <f>VLOOKUP(C107,'Customer List'!$A$3:$N$4129,2,0)</f>
        <v>#N/A</v>
      </c>
      <c r="E107" s="42"/>
      <c r="F107" s="50"/>
      <c r="G107" s="128">
        <f t="shared" si="8"/>
        <v>0</v>
      </c>
      <c r="H107" s="50"/>
      <c r="I107" s="113"/>
      <c r="J107" s="21"/>
      <c r="K107" s="50">
        <f t="shared" si="9"/>
        <v>0</v>
      </c>
      <c r="L107" s="136"/>
      <c r="M107" s="36"/>
      <c r="N107" s="136"/>
      <c r="O107" s="136"/>
      <c r="P107" s="136"/>
      <c r="Q107" s="136"/>
      <c r="R107" s="36"/>
      <c r="S107" s="136">
        <f t="shared" si="10"/>
        <v>0</v>
      </c>
      <c r="U107" s="114" t="e">
        <f t="shared" si="11"/>
        <v>#DIV/0!</v>
      </c>
      <c r="X107" s="5"/>
      <c r="Y107" s="10">
        <f t="shared" si="16"/>
        <v>3447.02</v>
      </c>
      <c r="AB107" s="5"/>
      <c r="AC107" s="5"/>
      <c r="AD107" s="10">
        <f t="shared" si="15"/>
        <v>250</v>
      </c>
    </row>
    <row r="108" spans="1:30" x14ac:dyDescent="0.35">
      <c r="A108" s="21">
        <f t="shared" si="17"/>
        <v>202308105</v>
      </c>
      <c r="B108" s="57"/>
      <c r="C108" s="37"/>
      <c r="D108" s="21" t="e">
        <f>VLOOKUP(C108,'Customer List'!$A$3:$N$4129,2,0)</f>
        <v>#N/A</v>
      </c>
      <c r="E108" s="42"/>
      <c r="F108" s="50"/>
      <c r="G108" s="128">
        <f t="shared" si="8"/>
        <v>0</v>
      </c>
      <c r="H108" s="50"/>
      <c r="I108" s="113"/>
      <c r="J108" s="21"/>
      <c r="K108" s="50">
        <f t="shared" si="9"/>
        <v>0</v>
      </c>
      <c r="L108" s="136"/>
      <c r="M108" s="36"/>
      <c r="N108" s="136"/>
      <c r="O108" s="136"/>
      <c r="P108" s="36"/>
      <c r="Q108" s="136"/>
      <c r="R108" s="36"/>
      <c r="S108" s="136">
        <f t="shared" si="10"/>
        <v>0</v>
      </c>
      <c r="U108" s="114" t="e">
        <f t="shared" si="11"/>
        <v>#DIV/0!</v>
      </c>
      <c r="X108" s="5"/>
      <c r="Y108" s="10">
        <f t="shared" si="16"/>
        <v>3447.02</v>
      </c>
      <c r="AB108" s="5"/>
      <c r="AC108" s="5"/>
      <c r="AD108" s="10">
        <f t="shared" si="15"/>
        <v>250</v>
      </c>
    </row>
    <row r="109" spans="1:30" x14ac:dyDescent="0.35">
      <c r="A109" s="21">
        <f t="shared" si="17"/>
        <v>202308106</v>
      </c>
      <c r="B109" s="57"/>
      <c r="C109" s="37"/>
      <c r="D109" s="21" t="e">
        <f>VLOOKUP(C109,'Customer List'!$A$3:$N$4129,2,0)</f>
        <v>#N/A</v>
      </c>
      <c r="E109" s="42"/>
      <c r="F109" s="50"/>
      <c r="G109" s="128">
        <f t="shared" si="8"/>
        <v>0</v>
      </c>
      <c r="H109" s="50"/>
      <c r="I109" s="113"/>
      <c r="J109" s="21"/>
      <c r="K109" s="50">
        <f t="shared" si="9"/>
        <v>0</v>
      </c>
      <c r="L109" s="136"/>
      <c r="M109" s="36"/>
      <c r="N109" s="36"/>
      <c r="O109" s="136"/>
      <c r="P109" s="36"/>
      <c r="Q109" s="136"/>
      <c r="R109" s="36"/>
      <c r="S109" s="136">
        <f t="shared" si="10"/>
        <v>0</v>
      </c>
      <c r="U109" s="114" t="e">
        <f t="shared" si="11"/>
        <v>#DIV/0!</v>
      </c>
      <c r="X109" s="5"/>
      <c r="Y109" s="10">
        <f t="shared" si="16"/>
        <v>3447.02</v>
      </c>
      <c r="AB109" s="5"/>
      <c r="AC109" s="5"/>
      <c r="AD109" s="10">
        <f t="shared" si="15"/>
        <v>250</v>
      </c>
    </row>
    <row r="110" spans="1:30" x14ac:dyDescent="0.35">
      <c r="A110" s="21">
        <f t="shared" si="17"/>
        <v>202308107</v>
      </c>
      <c r="B110" s="57"/>
      <c r="C110" s="37"/>
      <c r="D110" s="21" t="e">
        <f>VLOOKUP(C110,'Customer List'!$A$3:$N$4129,2,0)</f>
        <v>#N/A</v>
      </c>
      <c r="E110" s="42"/>
      <c r="F110" s="50"/>
      <c r="G110" s="128">
        <f t="shared" si="8"/>
        <v>0</v>
      </c>
      <c r="H110" s="50"/>
      <c r="I110" s="113"/>
      <c r="J110" s="21"/>
      <c r="K110" s="50">
        <f t="shared" si="9"/>
        <v>0</v>
      </c>
      <c r="L110" s="136"/>
      <c r="M110" s="36"/>
      <c r="N110" s="136"/>
      <c r="O110" s="136"/>
      <c r="P110" s="36"/>
      <c r="Q110" s="136"/>
      <c r="R110" s="36"/>
      <c r="S110" s="136">
        <f t="shared" si="10"/>
        <v>0</v>
      </c>
      <c r="U110" s="114" t="e">
        <f t="shared" si="11"/>
        <v>#DIV/0!</v>
      </c>
      <c r="X110" s="5"/>
      <c r="Y110" s="10">
        <f t="shared" si="16"/>
        <v>3447.02</v>
      </c>
      <c r="AB110" s="5"/>
      <c r="AC110" s="5"/>
      <c r="AD110" s="10">
        <f t="shared" si="15"/>
        <v>250</v>
      </c>
    </row>
    <row r="111" spans="1:30" x14ac:dyDescent="0.35">
      <c r="A111" s="21">
        <f t="shared" si="17"/>
        <v>202308108</v>
      </c>
      <c r="B111" s="57"/>
      <c r="C111" s="37"/>
      <c r="D111" s="21" t="e">
        <f>VLOOKUP(C111,'Customer List'!$A$3:$N$4129,2,0)</f>
        <v>#N/A</v>
      </c>
      <c r="E111" s="42"/>
      <c r="F111" s="50"/>
      <c r="G111" s="128">
        <f t="shared" si="8"/>
        <v>0</v>
      </c>
      <c r="H111" s="50"/>
      <c r="I111" s="113"/>
      <c r="J111" s="21"/>
      <c r="K111" s="50">
        <f t="shared" si="9"/>
        <v>0</v>
      </c>
      <c r="L111" s="136"/>
      <c r="M111" s="36"/>
      <c r="N111" s="136"/>
      <c r="O111" s="136"/>
      <c r="P111" s="36"/>
      <c r="Q111" s="136"/>
      <c r="R111" s="36"/>
      <c r="S111" s="136">
        <f t="shared" si="10"/>
        <v>0</v>
      </c>
      <c r="U111" s="114" t="e">
        <f t="shared" si="11"/>
        <v>#DIV/0!</v>
      </c>
      <c r="X111" s="5"/>
      <c r="Y111" s="10">
        <f t="shared" si="16"/>
        <v>3447.02</v>
      </c>
      <c r="AB111" s="5"/>
      <c r="AC111" s="5"/>
      <c r="AD111" s="10">
        <f t="shared" si="15"/>
        <v>250</v>
      </c>
    </row>
    <row r="112" spans="1:30" x14ac:dyDescent="0.35">
      <c r="A112" s="21">
        <f t="shared" si="17"/>
        <v>202308109</v>
      </c>
      <c r="B112" s="57"/>
      <c r="C112" s="37"/>
      <c r="D112" s="21" t="e">
        <f>VLOOKUP(C112,'Customer List'!$A$3:$N$4129,2,0)</f>
        <v>#N/A</v>
      </c>
      <c r="E112" s="42"/>
      <c r="F112" s="50"/>
      <c r="G112" s="128">
        <f t="shared" si="8"/>
        <v>0</v>
      </c>
      <c r="H112" s="50"/>
      <c r="I112" s="113"/>
      <c r="J112" s="21"/>
      <c r="K112" s="50">
        <f t="shared" si="9"/>
        <v>0</v>
      </c>
      <c r="L112" s="36"/>
      <c r="M112" s="136"/>
      <c r="N112" s="136"/>
      <c r="O112" s="136"/>
      <c r="P112" s="136"/>
      <c r="Q112" s="136"/>
      <c r="R112" s="36"/>
      <c r="S112" s="136">
        <f t="shared" si="10"/>
        <v>0</v>
      </c>
      <c r="U112" s="114" t="e">
        <f t="shared" si="11"/>
        <v>#DIV/0!</v>
      </c>
      <c r="X112" s="5"/>
      <c r="Y112" s="10">
        <f t="shared" si="16"/>
        <v>3447.02</v>
      </c>
      <c r="AB112" s="5"/>
      <c r="AC112" s="5"/>
      <c r="AD112" s="10">
        <f t="shared" si="15"/>
        <v>250</v>
      </c>
    </row>
    <row r="113" spans="1:30" x14ac:dyDescent="0.35">
      <c r="A113" s="21">
        <f t="shared" si="17"/>
        <v>202308110</v>
      </c>
      <c r="B113" s="57"/>
      <c r="C113" s="37"/>
      <c r="D113" s="21" t="e">
        <f>VLOOKUP(C113,'Customer List'!$A$3:$N$4129,2,0)</f>
        <v>#N/A</v>
      </c>
      <c r="E113" s="42"/>
      <c r="F113" s="50"/>
      <c r="G113" s="128">
        <f t="shared" si="8"/>
        <v>0</v>
      </c>
      <c r="H113" s="50"/>
      <c r="I113" s="113"/>
      <c r="J113" s="21"/>
      <c r="K113" s="50">
        <f t="shared" si="9"/>
        <v>0</v>
      </c>
      <c r="L113" s="136"/>
      <c r="M113" s="36"/>
      <c r="N113" s="36"/>
      <c r="O113" s="136"/>
      <c r="P113" s="136"/>
      <c r="Q113" s="136"/>
      <c r="R113" s="36"/>
      <c r="S113" s="136">
        <f t="shared" si="10"/>
        <v>0</v>
      </c>
      <c r="U113" s="114" t="e">
        <f t="shared" si="11"/>
        <v>#DIV/0!</v>
      </c>
      <c r="X113" s="5"/>
      <c r="Y113" s="10">
        <f t="shared" si="16"/>
        <v>3447.02</v>
      </c>
      <c r="AB113" s="5"/>
      <c r="AC113" s="5"/>
      <c r="AD113" s="10">
        <f t="shared" si="15"/>
        <v>250</v>
      </c>
    </row>
    <row r="114" spans="1:30" x14ac:dyDescent="0.35">
      <c r="A114" s="21">
        <f t="shared" si="17"/>
        <v>202308111</v>
      </c>
      <c r="B114" s="57"/>
      <c r="C114" s="37"/>
      <c r="D114" s="21" t="e">
        <f>VLOOKUP(C114,'Customer List'!$A$3:$N$4129,2,0)</f>
        <v>#N/A</v>
      </c>
      <c r="E114" s="42"/>
      <c r="F114" s="50"/>
      <c r="G114" s="128">
        <f t="shared" si="8"/>
        <v>0</v>
      </c>
      <c r="H114" s="50"/>
      <c r="I114" s="113"/>
      <c r="J114" s="21"/>
      <c r="K114" s="50">
        <f t="shared" si="9"/>
        <v>0</v>
      </c>
      <c r="L114" s="136"/>
      <c r="M114" s="36"/>
      <c r="N114" s="136"/>
      <c r="O114" s="136"/>
      <c r="P114" s="36"/>
      <c r="Q114" s="136"/>
      <c r="R114" s="136"/>
      <c r="S114" s="136">
        <f t="shared" si="10"/>
        <v>0</v>
      </c>
      <c r="U114" s="114" t="e">
        <f t="shared" si="11"/>
        <v>#DIV/0!</v>
      </c>
      <c r="X114" s="5"/>
      <c r="Y114" s="10">
        <f t="shared" si="16"/>
        <v>3447.02</v>
      </c>
      <c r="AB114" s="5"/>
      <c r="AC114" s="5"/>
      <c r="AD114" s="10">
        <f t="shared" si="15"/>
        <v>250</v>
      </c>
    </row>
    <row r="115" spans="1:30" x14ac:dyDescent="0.35">
      <c r="A115" s="21">
        <f t="shared" si="17"/>
        <v>202308112</v>
      </c>
      <c r="B115" s="57"/>
      <c r="C115" s="37"/>
      <c r="D115" s="21" t="e">
        <f>VLOOKUP(C115,'Customer List'!$A$3:$N$4129,2,0)</f>
        <v>#N/A</v>
      </c>
      <c r="E115" s="42"/>
      <c r="F115" s="50"/>
      <c r="G115" s="128">
        <f t="shared" si="8"/>
        <v>0</v>
      </c>
      <c r="H115" s="50"/>
      <c r="I115" s="113"/>
      <c r="J115" s="21"/>
      <c r="K115" s="50">
        <f t="shared" si="9"/>
        <v>0</v>
      </c>
      <c r="L115" s="136"/>
      <c r="M115" s="36"/>
      <c r="N115" s="136"/>
      <c r="O115" s="136"/>
      <c r="P115" s="36"/>
      <c r="Q115" s="136"/>
      <c r="R115" s="36"/>
      <c r="S115" s="136">
        <f t="shared" si="10"/>
        <v>0</v>
      </c>
      <c r="U115" s="114" t="e">
        <f t="shared" si="11"/>
        <v>#DIV/0!</v>
      </c>
      <c r="X115" s="5"/>
      <c r="Y115" s="10">
        <f t="shared" si="16"/>
        <v>3447.02</v>
      </c>
      <c r="AB115" s="5"/>
      <c r="AC115" s="5"/>
      <c r="AD115" s="10">
        <f t="shared" si="15"/>
        <v>250</v>
      </c>
    </row>
    <row r="116" spans="1:30" x14ac:dyDescent="0.35">
      <c r="A116" s="21">
        <f t="shared" si="17"/>
        <v>202308113</v>
      </c>
      <c r="B116" s="57"/>
      <c r="C116" s="37"/>
      <c r="D116" s="21" t="e">
        <f>VLOOKUP(C116,'Customer List'!$A$3:$N$4129,2,0)</f>
        <v>#N/A</v>
      </c>
      <c r="E116" s="42"/>
      <c r="F116" s="50"/>
      <c r="G116" s="128">
        <f t="shared" si="8"/>
        <v>0</v>
      </c>
      <c r="H116" s="50"/>
      <c r="I116" s="113"/>
      <c r="J116" s="21"/>
      <c r="K116" s="50">
        <f t="shared" si="9"/>
        <v>0</v>
      </c>
      <c r="L116" s="136"/>
      <c r="M116" s="36"/>
      <c r="N116" s="136"/>
      <c r="O116" s="136"/>
      <c r="P116" s="136"/>
      <c r="Q116" s="136"/>
      <c r="R116" s="36"/>
      <c r="S116" s="136">
        <f t="shared" si="10"/>
        <v>0</v>
      </c>
      <c r="U116" s="114" t="e">
        <f t="shared" si="11"/>
        <v>#DIV/0!</v>
      </c>
      <c r="X116" s="5"/>
      <c r="Y116" s="10">
        <f t="shared" si="16"/>
        <v>3447.02</v>
      </c>
      <c r="AB116" s="5"/>
      <c r="AC116" s="5"/>
      <c r="AD116" s="10">
        <f t="shared" si="15"/>
        <v>250</v>
      </c>
    </row>
    <row r="117" spans="1:30" x14ac:dyDescent="0.35">
      <c r="A117" s="21">
        <f t="shared" si="17"/>
        <v>202308114</v>
      </c>
      <c r="B117" s="57"/>
      <c r="C117" s="37"/>
      <c r="D117" s="21" t="e">
        <f>VLOOKUP(C117,'Customer List'!$A$3:$N$4129,2,0)</f>
        <v>#N/A</v>
      </c>
      <c r="E117" s="42"/>
      <c r="F117" s="50"/>
      <c r="G117" s="128">
        <f t="shared" si="8"/>
        <v>0</v>
      </c>
      <c r="H117" s="50"/>
      <c r="I117" s="113"/>
      <c r="J117" s="21"/>
      <c r="K117" s="50">
        <f t="shared" si="9"/>
        <v>0</v>
      </c>
      <c r="L117" s="136"/>
      <c r="M117" s="36"/>
      <c r="N117" s="36"/>
      <c r="O117" s="136"/>
      <c r="P117" s="136"/>
      <c r="Q117" s="136"/>
      <c r="R117" s="36"/>
      <c r="S117" s="136">
        <f t="shared" si="10"/>
        <v>0</v>
      </c>
      <c r="U117" s="114" t="e">
        <f t="shared" si="11"/>
        <v>#DIV/0!</v>
      </c>
      <c r="X117" s="5"/>
      <c r="Y117" s="10">
        <f t="shared" si="16"/>
        <v>3447.02</v>
      </c>
      <c r="AB117" s="5"/>
      <c r="AC117" s="5"/>
      <c r="AD117" s="10">
        <f t="shared" si="15"/>
        <v>250</v>
      </c>
    </row>
    <row r="118" spans="1:30" x14ac:dyDescent="0.35">
      <c r="A118" s="21">
        <f t="shared" si="17"/>
        <v>202308115</v>
      </c>
      <c r="B118" s="57"/>
      <c r="C118" s="37"/>
      <c r="D118" s="21" t="e">
        <f>VLOOKUP(C118,'Customer List'!$A$3:$N$4129,2,0)</f>
        <v>#N/A</v>
      </c>
      <c r="E118" s="42"/>
      <c r="F118" s="50"/>
      <c r="G118" s="128">
        <f t="shared" si="8"/>
        <v>0</v>
      </c>
      <c r="H118" s="50"/>
      <c r="I118" s="113"/>
      <c r="J118" s="21"/>
      <c r="K118" s="50">
        <f t="shared" si="9"/>
        <v>0</v>
      </c>
      <c r="L118" s="136"/>
      <c r="M118" s="36"/>
      <c r="N118" s="136"/>
      <c r="O118" s="136"/>
      <c r="P118" s="136"/>
      <c r="Q118" s="136"/>
      <c r="R118" s="36"/>
      <c r="S118" s="136">
        <f t="shared" si="10"/>
        <v>0</v>
      </c>
      <c r="U118" s="114" t="e">
        <f t="shared" si="11"/>
        <v>#DIV/0!</v>
      </c>
      <c r="X118" s="5"/>
      <c r="Y118" s="10"/>
      <c r="AB118" s="5"/>
      <c r="AC118" s="5"/>
      <c r="AD118" s="10"/>
    </row>
    <row r="119" spans="1:30" x14ac:dyDescent="0.35">
      <c r="A119" s="21">
        <f t="shared" si="17"/>
        <v>202308116</v>
      </c>
      <c r="B119" s="57"/>
      <c r="C119" s="37"/>
      <c r="D119" s="21" t="e">
        <f>VLOOKUP(C119,'Customer List'!$A$3:$N$4129,2,0)</f>
        <v>#N/A</v>
      </c>
      <c r="E119" s="42"/>
      <c r="F119" s="50"/>
      <c r="G119" s="128">
        <f t="shared" si="8"/>
        <v>0</v>
      </c>
      <c r="H119" s="50"/>
      <c r="I119" s="113"/>
      <c r="J119" s="21"/>
      <c r="K119" s="50">
        <f t="shared" si="9"/>
        <v>0</v>
      </c>
      <c r="L119" s="136"/>
      <c r="M119" s="36"/>
      <c r="N119" s="36"/>
      <c r="O119" s="136"/>
      <c r="P119" s="136"/>
      <c r="Q119" s="136"/>
      <c r="R119" s="36"/>
      <c r="S119" s="136">
        <f t="shared" si="10"/>
        <v>0</v>
      </c>
      <c r="U119" s="114" t="e">
        <f t="shared" si="11"/>
        <v>#DIV/0!</v>
      </c>
      <c r="X119" s="5"/>
      <c r="Y119" s="10">
        <f>Y117-X119</f>
        <v>3447.02</v>
      </c>
      <c r="AB119" s="5"/>
      <c r="AC119" s="5"/>
      <c r="AD119" s="10"/>
    </row>
    <row r="120" spans="1:30" x14ac:dyDescent="0.35">
      <c r="A120" s="21">
        <f t="shared" si="17"/>
        <v>202308117</v>
      </c>
      <c r="B120" s="57"/>
      <c r="C120" s="37"/>
      <c r="D120" s="21" t="e">
        <f>VLOOKUP(C120,'Customer List'!$A$3:$N$4129,2,0)</f>
        <v>#N/A</v>
      </c>
      <c r="E120" s="42"/>
      <c r="F120" s="50"/>
      <c r="G120" s="128">
        <f t="shared" si="8"/>
        <v>0</v>
      </c>
      <c r="H120" s="50"/>
      <c r="I120" s="113"/>
      <c r="J120" s="21"/>
      <c r="K120" s="50">
        <f t="shared" si="9"/>
        <v>0</v>
      </c>
      <c r="L120" s="136"/>
      <c r="M120" s="36"/>
      <c r="N120" s="136"/>
      <c r="O120" s="36"/>
      <c r="P120" s="136"/>
      <c r="Q120" s="136"/>
      <c r="R120" s="36"/>
      <c r="S120" s="136">
        <f t="shared" si="10"/>
        <v>0</v>
      </c>
      <c r="U120" s="114" t="e">
        <f t="shared" si="11"/>
        <v>#DIV/0!</v>
      </c>
      <c r="X120" s="5"/>
      <c r="Y120" s="10">
        <f t="shared" si="16"/>
        <v>3447.02</v>
      </c>
      <c r="AB120" s="5"/>
      <c r="AC120" s="5"/>
      <c r="AD120" s="10">
        <f>AD117+AB120-AC120</f>
        <v>250</v>
      </c>
    </row>
    <row r="121" spans="1:30" x14ac:dyDescent="0.35">
      <c r="A121" s="21">
        <f t="shared" si="17"/>
        <v>202308118</v>
      </c>
      <c r="B121" s="57"/>
      <c r="C121" s="37"/>
      <c r="D121" s="21" t="e">
        <f>VLOOKUP(C121,'Customer List'!$A$3:$N$4129,2,0)</f>
        <v>#N/A</v>
      </c>
      <c r="E121" s="42"/>
      <c r="F121" s="50"/>
      <c r="G121" s="128">
        <f t="shared" si="8"/>
        <v>0</v>
      </c>
      <c r="H121" s="50"/>
      <c r="I121" s="113"/>
      <c r="J121" s="21"/>
      <c r="K121" s="50">
        <f t="shared" si="9"/>
        <v>0</v>
      </c>
      <c r="L121" s="36"/>
      <c r="M121" s="36"/>
      <c r="N121" s="136"/>
      <c r="O121" s="36"/>
      <c r="P121" s="136"/>
      <c r="Q121" s="136"/>
      <c r="R121" s="36"/>
      <c r="S121" s="136">
        <f t="shared" si="10"/>
        <v>0</v>
      </c>
      <c r="U121" s="114" t="e">
        <f t="shared" si="11"/>
        <v>#DIV/0!</v>
      </c>
      <c r="X121" s="5"/>
      <c r="Y121" s="10" t="e">
        <f>#REF!-X121</f>
        <v>#REF!</v>
      </c>
      <c r="AB121" s="5"/>
      <c r="AC121" s="5"/>
      <c r="AD121" s="10" t="e">
        <f>#REF!+AB121-AC121</f>
        <v>#REF!</v>
      </c>
    </row>
    <row r="122" spans="1:30" x14ac:dyDescent="0.35">
      <c r="A122" s="21">
        <f t="shared" si="17"/>
        <v>202308119</v>
      </c>
      <c r="B122" s="57"/>
      <c r="C122" s="37"/>
      <c r="D122" s="21" t="e">
        <f>VLOOKUP(C122,'Customer List'!$A$3:$N$4129,2,0)</f>
        <v>#N/A</v>
      </c>
      <c r="E122" s="42"/>
      <c r="F122" s="50"/>
      <c r="G122" s="128">
        <f t="shared" si="8"/>
        <v>0</v>
      </c>
      <c r="H122" s="50"/>
      <c r="I122" s="113"/>
      <c r="J122" s="21"/>
      <c r="K122" s="50">
        <f t="shared" si="9"/>
        <v>0</v>
      </c>
      <c r="L122" s="136"/>
      <c r="M122" s="136"/>
      <c r="N122" s="36"/>
      <c r="O122" s="36"/>
      <c r="P122" s="136"/>
      <c r="Q122" s="136"/>
      <c r="R122" s="36"/>
      <c r="S122" s="136">
        <f t="shared" si="10"/>
        <v>0</v>
      </c>
      <c r="U122" s="114" t="e">
        <f t="shared" si="11"/>
        <v>#DIV/0!</v>
      </c>
      <c r="X122" s="5"/>
      <c r="Y122" s="10" t="e">
        <f>Y121-X122</f>
        <v>#REF!</v>
      </c>
      <c r="AB122" s="5"/>
      <c r="AC122" s="5"/>
      <c r="AD122" s="10" t="e">
        <f t="shared" si="15"/>
        <v>#REF!</v>
      </c>
    </row>
    <row r="123" spans="1:30" x14ac:dyDescent="0.35">
      <c r="A123" s="21">
        <f t="shared" si="17"/>
        <v>202308120</v>
      </c>
      <c r="B123" s="57"/>
      <c r="C123" s="37"/>
      <c r="D123" s="21" t="e">
        <f>VLOOKUP(C123,'Customer List'!$A$3:$N$4129,2,0)</f>
        <v>#N/A</v>
      </c>
      <c r="E123" s="42"/>
      <c r="F123" s="50"/>
      <c r="G123" s="128">
        <f t="shared" si="8"/>
        <v>0</v>
      </c>
      <c r="H123" s="50"/>
      <c r="I123" s="113"/>
      <c r="J123" s="21"/>
      <c r="K123" s="50">
        <f t="shared" si="9"/>
        <v>0</v>
      </c>
      <c r="L123" s="136"/>
      <c r="M123" s="36"/>
      <c r="N123" s="36"/>
      <c r="O123" s="36"/>
      <c r="P123" s="136"/>
      <c r="Q123" s="136"/>
      <c r="R123" s="36"/>
      <c r="S123" s="136">
        <f t="shared" si="10"/>
        <v>0</v>
      </c>
      <c r="U123" s="114" t="e">
        <f t="shared" si="11"/>
        <v>#DIV/0!</v>
      </c>
      <c r="X123" s="5"/>
      <c r="Y123" s="10" t="e">
        <f t="shared" si="16"/>
        <v>#REF!</v>
      </c>
      <c r="AB123" s="5"/>
      <c r="AC123" s="5"/>
      <c r="AD123" s="10" t="e">
        <f t="shared" si="15"/>
        <v>#REF!</v>
      </c>
    </row>
    <row r="124" spans="1:30" x14ac:dyDescent="0.35">
      <c r="A124" s="21">
        <f t="shared" si="17"/>
        <v>202308121</v>
      </c>
      <c r="B124" s="57"/>
      <c r="C124" s="37"/>
      <c r="D124" s="21" t="e">
        <f>VLOOKUP(C124,'Customer List'!$A$3:$N$4129,2,0)</f>
        <v>#N/A</v>
      </c>
      <c r="E124" s="42"/>
      <c r="F124" s="50"/>
      <c r="G124" s="128">
        <f t="shared" si="8"/>
        <v>0</v>
      </c>
      <c r="H124" s="50"/>
      <c r="I124" s="113"/>
      <c r="J124" s="21"/>
      <c r="K124" s="50">
        <f t="shared" si="9"/>
        <v>0</v>
      </c>
      <c r="L124" s="136"/>
      <c r="M124" s="36"/>
      <c r="N124" s="136"/>
      <c r="O124" s="36"/>
      <c r="P124" s="36"/>
      <c r="Q124" s="136"/>
      <c r="R124" s="36"/>
      <c r="S124" s="136">
        <f t="shared" si="10"/>
        <v>0</v>
      </c>
      <c r="U124" s="114" t="e">
        <f t="shared" si="11"/>
        <v>#DIV/0!</v>
      </c>
      <c r="X124" s="5"/>
      <c r="Y124" s="10" t="e">
        <f>Y123-X124</f>
        <v>#REF!</v>
      </c>
      <c r="AB124" s="5"/>
      <c r="AC124" s="5"/>
      <c r="AD124" s="10" t="e">
        <f t="shared" si="15"/>
        <v>#REF!</v>
      </c>
    </row>
    <row r="125" spans="1:30" x14ac:dyDescent="0.35">
      <c r="A125" s="21">
        <f t="shared" si="17"/>
        <v>202308122</v>
      </c>
      <c r="B125" s="57"/>
      <c r="C125" s="37"/>
      <c r="D125" s="21" t="e">
        <f>VLOOKUP(C125,'Customer List'!$A$3:$N$4129,2,0)</f>
        <v>#N/A</v>
      </c>
      <c r="E125" s="42"/>
      <c r="F125" s="50"/>
      <c r="G125" s="128">
        <f t="shared" si="8"/>
        <v>0</v>
      </c>
      <c r="H125" s="50"/>
      <c r="I125" s="113"/>
      <c r="J125" s="21"/>
      <c r="K125" s="50">
        <f t="shared" si="9"/>
        <v>0</v>
      </c>
      <c r="L125" s="136"/>
      <c r="M125" s="136"/>
      <c r="N125" s="136"/>
      <c r="O125" s="36"/>
      <c r="P125" s="36"/>
      <c r="Q125" s="136"/>
      <c r="R125" s="36"/>
      <c r="S125" s="136">
        <f t="shared" si="10"/>
        <v>0</v>
      </c>
      <c r="U125" s="114" t="e">
        <f t="shared" si="11"/>
        <v>#DIV/0!</v>
      </c>
      <c r="X125" s="5"/>
      <c r="Y125" s="10" t="e">
        <f t="shared" si="16"/>
        <v>#REF!</v>
      </c>
      <c r="AB125" s="5"/>
      <c r="AC125" s="5"/>
      <c r="AD125" s="10" t="e">
        <f t="shared" si="15"/>
        <v>#REF!</v>
      </c>
    </row>
    <row r="126" spans="1:30" x14ac:dyDescent="0.35">
      <c r="A126" s="21">
        <f t="shared" si="17"/>
        <v>202308123</v>
      </c>
      <c r="B126" s="57"/>
      <c r="C126" s="37"/>
      <c r="D126" s="21" t="e">
        <f>VLOOKUP(C126,'Customer List'!$A$3:$N$4129,2,0)</f>
        <v>#N/A</v>
      </c>
      <c r="E126" s="42"/>
      <c r="F126" s="50"/>
      <c r="G126" s="128">
        <f t="shared" si="8"/>
        <v>0</v>
      </c>
      <c r="H126" s="50"/>
      <c r="I126" s="113"/>
      <c r="J126" s="21"/>
      <c r="K126" s="50">
        <f t="shared" si="9"/>
        <v>0</v>
      </c>
      <c r="L126" s="136"/>
      <c r="M126" s="36"/>
      <c r="N126" s="136"/>
      <c r="O126" s="36"/>
      <c r="P126" s="136"/>
      <c r="Q126" s="136"/>
      <c r="R126" s="36"/>
      <c r="S126" s="136">
        <f t="shared" si="10"/>
        <v>0</v>
      </c>
      <c r="U126" s="114" t="e">
        <f t="shared" si="11"/>
        <v>#DIV/0!</v>
      </c>
      <c r="X126" s="5"/>
      <c r="Y126" s="10" t="e">
        <f t="shared" si="16"/>
        <v>#REF!</v>
      </c>
      <c r="AB126" s="5"/>
      <c r="AC126" s="5"/>
      <c r="AD126" s="10" t="e">
        <f t="shared" si="15"/>
        <v>#REF!</v>
      </c>
    </row>
    <row r="127" spans="1:30" x14ac:dyDescent="0.35">
      <c r="A127" s="21">
        <f t="shared" si="17"/>
        <v>202308124</v>
      </c>
      <c r="B127" s="57"/>
      <c r="C127" s="37"/>
      <c r="D127" s="21" t="e">
        <f>VLOOKUP(C127,'Customer List'!$A$3:$N$4129,2,0)</f>
        <v>#N/A</v>
      </c>
      <c r="E127" s="42"/>
      <c r="F127" s="50"/>
      <c r="G127" s="128">
        <f t="shared" si="8"/>
        <v>0</v>
      </c>
      <c r="H127" s="50"/>
      <c r="I127" s="113"/>
      <c r="J127" s="21"/>
      <c r="K127" s="50">
        <f t="shared" si="9"/>
        <v>0</v>
      </c>
      <c r="L127" s="136"/>
      <c r="M127" s="136"/>
      <c r="N127" s="136"/>
      <c r="O127" s="136"/>
      <c r="P127" s="36"/>
      <c r="Q127" s="136"/>
      <c r="R127" s="36"/>
      <c r="S127" s="136">
        <f t="shared" si="10"/>
        <v>0</v>
      </c>
      <c r="U127" s="114" t="e">
        <f t="shared" si="11"/>
        <v>#DIV/0!</v>
      </c>
      <c r="X127" s="5"/>
      <c r="Y127" s="10" t="e">
        <f t="shared" si="16"/>
        <v>#REF!</v>
      </c>
      <c r="AB127" s="5"/>
      <c r="AC127" s="5"/>
      <c r="AD127" s="10" t="e">
        <f t="shared" si="15"/>
        <v>#REF!</v>
      </c>
    </row>
    <row r="128" spans="1:30" x14ac:dyDescent="0.35">
      <c r="A128" s="21">
        <f t="shared" si="17"/>
        <v>202308125</v>
      </c>
      <c r="B128" s="57"/>
      <c r="C128" s="37"/>
      <c r="D128" s="21" t="e">
        <f>VLOOKUP(C128,'Customer List'!$A$3:$N$4129,2,0)</f>
        <v>#N/A</v>
      </c>
      <c r="E128" s="42"/>
      <c r="F128" s="50"/>
      <c r="G128" s="128">
        <f t="shared" si="8"/>
        <v>0</v>
      </c>
      <c r="H128" s="50"/>
      <c r="I128" s="113"/>
      <c r="J128" s="21"/>
      <c r="K128" s="50">
        <f t="shared" si="9"/>
        <v>0</v>
      </c>
      <c r="L128" s="136"/>
      <c r="M128" s="36"/>
      <c r="N128" s="36"/>
      <c r="O128" s="136"/>
      <c r="P128" s="36"/>
      <c r="Q128" s="136"/>
      <c r="R128" s="36"/>
      <c r="S128" s="136">
        <f t="shared" si="10"/>
        <v>0</v>
      </c>
      <c r="U128" s="114" t="e">
        <f t="shared" si="11"/>
        <v>#DIV/0!</v>
      </c>
      <c r="X128" s="5"/>
      <c r="Y128" s="10" t="e">
        <f t="shared" si="16"/>
        <v>#REF!</v>
      </c>
      <c r="AB128" s="5"/>
      <c r="AC128" s="5"/>
      <c r="AD128" s="10" t="e">
        <f t="shared" si="15"/>
        <v>#REF!</v>
      </c>
    </row>
    <row r="129" spans="1:30" x14ac:dyDescent="0.35">
      <c r="A129" s="21">
        <f t="shared" si="17"/>
        <v>202308126</v>
      </c>
      <c r="B129" s="57"/>
      <c r="C129" s="37"/>
      <c r="D129" s="21" t="e">
        <f>VLOOKUP(C129,'Customer List'!$A$3:$N$4129,2,0)</f>
        <v>#N/A</v>
      </c>
      <c r="E129" s="42"/>
      <c r="F129" s="50"/>
      <c r="G129" s="128">
        <f t="shared" si="8"/>
        <v>0</v>
      </c>
      <c r="H129" s="50"/>
      <c r="I129" s="113"/>
      <c r="J129" s="21"/>
      <c r="K129" s="50">
        <f t="shared" si="9"/>
        <v>0</v>
      </c>
      <c r="L129" s="136"/>
      <c r="M129" s="36"/>
      <c r="N129" s="36"/>
      <c r="O129" s="36"/>
      <c r="P129" s="36"/>
      <c r="Q129" s="136"/>
      <c r="R129" s="36"/>
      <c r="S129" s="136">
        <f t="shared" si="10"/>
        <v>0</v>
      </c>
      <c r="U129" s="114" t="e">
        <f t="shared" si="11"/>
        <v>#DIV/0!</v>
      </c>
      <c r="X129" s="5"/>
      <c r="Y129" s="10" t="e">
        <f t="shared" si="16"/>
        <v>#REF!</v>
      </c>
      <c r="AB129" s="5"/>
      <c r="AC129" s="5"/>
      <c r="AD129" s="10" t="e">
        <f t="shared" si="15"/>
        <v>#REF!</v>
      </c>
    </row>
    <row r="130" spans="1:30" x14ac:dyDescent="0.35">
      <c r="A130" s="21">
        <f t="shared" si="17"/>
        <v>202308127</v>
      </c>
      <c r="B130" s="57"/>
      <c r="C130" s="37"/>
      <c r="D130" s="21" t="e">
        <f>VLOOKUP(C130,'Customer List'!$A$3:$N$4129,2,0)</f>
        <v>#N/A</v>
      </c>
      <c r="E130" s="42"/>
      <c r="F130" s="50"/>
      <c r="G130" s="128">
        <f t="shared" si="8"/>
        <v>0</v>
      </c>
      <c r="H130" s="50"/>
      <c r="I130" s="113"/>
      <c r="J130" s="21"/>
      <c r="K130" s="50">
        <f t="shared" si="9"/>
        <v>0</v>
      </c>
      <c r="L130" s="136"/>
      <c r="M130" s="36"/>
      <c r="N130" s="136"/>
      <c r="O130" s="36"/>
      <c r="P130" s="36"/>
      <c r="Q130" s="136"/>
      <c r="R130" s="36"/>
      <c r="S130" s="136">
        <f t="shared" si="10"/>
        <v>0</v>
      </c>
      <c r="U130" s="114" t="e">
        <f t="shared" si="11"/>
        <v>#DIV/0!</v>
      </c>
      <c r="X130" s="5"/>
      <c r="Y130" s="10" t="e">
        <f t="shared" si="16"/>
        <v>#REF!</v>
      </c>
      <c r="AB130" s="5"/>
      <c r="AC130" s="5"/>
      <c r="AD130" s="10" t="e">
        <f t="shared" si="15"/>
        <v>#REF!</v>
      </c>
    </row>
    <row r="131" spans="1:30" x14ac:dyDescent="0.35">
      <c r="A131" s="21">
        <f t="shared" si="17"/>
        <v>202308128</v>
      </c>
      <c r="B131" s="57"/>
      <c r="C131" s="37"/>
      <c r="D131" s="21" t="e">
        <f>VLOOKUP(C131,'Customer List'!$A$3:$N$4129,2,0)</f>
        <v>#N/A</v>
      </c>
      <c r="E131" s="42"/>
      <c r="F131" s="50"/>
      <c r="G131" s="128">
        <f t="shared" si="8"/>
        <v>0</v>
      </c>
      <c r="H131" s="50"/>
      <c r="I131" s="113"/>
      <c r="J131" s="21"/>
      <c r="K131" s="50">
        <f t="shared" si="9"/>
        <v>0</v>
      </c>
      <c r="L131" s="136"/>
      <c r="M131" s="36"/>
      <c r="N131" s="36"/>
      <c r="O131" s="136"/>
      <c r="P131" s="36"/>
      <c r="Q131" s="136"/>
      <c r="R131" s="36"/>
      <c r="S131" s="136">
        <f t="shared" si="10"/>
        <v>0</v>
      </c>
      <c r="U131" s="114" t="e">
        <f t="shared" si="11"/>
        <v>#DIV/0!</v>
      </c>
      <c r="X131" s="5"/>
      <c r="Y131" s="10" t="e">
        <f>Y130-X131</f>
        <v>#REF!</v>
      </c>
      <c r="AB131" s="5"/>
      <c r="AC131" s="5"/>
      <c r="AD131" s="10" t="e">
        <f t="shared" si="15"/>
        <v>#REF!</v>
      </c>
    </row>
    <row r="132" spans="1:30" x14ac:dyDescent="0.35">
      <c r="A132" s="21">
        <f t="shared" si="17"/>
        <v>202308129</v>
      </c>
      <c r="B132" s="57"/>
      <c r="C132" s="37"/>
      <c r="D132" s="21" t="e">
        <f>VLOOKUP(C132,'Customer List'!$A$3:$N$4129,2,0)</f>
        <v>#N/A</v>
      </c>
      <c r="E132" s="42"/>
      <c r="F132" s="50"/>
      <c r="G132" s="128">
        <f t="shared" si="8"/>
        <v>0</v>
      </c>
      <c r="H132" s="50"/>
      <c r="I132" s="113"/>
      <c r="J132" s="21"/>
      <c r="K132" s="50">
        <f t="shared" si="9"/>
        <v>0</v>
      </c>
      <c r="L132" s="136"/>
      <c r="M132" s="36"/>
      <c r="N132" s="36"/>
      <c r="O132" s="136"/>
      <c r="P132" s="36"/>
      <c r="Q132" s="136"/>
      <c r="R132" s="36"/>
      <c r="S132" s="136">
        <f t="shared" si="10"/>
        <v>0</v>
      </c>
      <c r="U132" s="114" t="e">
        <f t="shared" si="11"/>
        <v>#DIV/0!</v>
      </c>
      <c r="X132" s="5"/>
      <c r="Y132" s="10" t="e">
        <f t="shared" si="16"/>
        <v>#REF!</v>
      </c>
      <c r="AB132" s="5"/>
      <c r="AC132" s="5"/>
      <c r="AD132" s="10" t="e">
        <f t="shared" si="15"/>
        <v>#REF!</v>
      </c>
    </row>
    <row r="133" spans="1:30" x14ac:dyDescent="0.35">
      <c r="A133" s="21">
        <f t="shared" si="17"/>
        <v>202308130</v>
      </c>
      <c r="B133" s="57"/>
      <c r="C133" s="37"/>
      <c r="D133" s="21" t="e">
        <f>VLOOKUP(C133,'Customer List'!$A$3:$N$4129,2,0)</f>
        <v>#N/A</v>
      </c>
      <c r="E133" s="42"/>
      <c r="F133" s="50"/>
      <c r="G133" s="128">
        <f t="shared" ref="G133:G196" si="18">F133*0.08</f>
        <v>0</v>
      </c>
      <c r="H133" s="50"/>
      <c r="I133" s="113"/>
      <c r="J133" s="21"/>
      <c r="K133" s="50">
        <f t="shared" si="9"/>
        <v>0</v>
      </c>
      <c r="L133" s="136"/>
      <c r="M133" s="36"/>
      <c r="N133" s="136"/>
      <c r="O133" s="136"/>
      <c r="P133" s="36"/>
      <c r="Q133" s="136"/>
      <c r="R133" s="36"/>
      <c r="S133" s="136">
        <f t="shared" si="10"/>
        <v>0</v>
      </c>
      <c r="U133" s="114" t="e">
        <f t="shared" si="11"/>
        <v>#DIV/0!</v>
      </c>
      <c r="X133" s="5"/>
      <c r="Y133" s="10" t="e">
        <f t="shared" si="16"/>
        <v>#REF!</v>
      </c>
      <c r="AB133" s="5"/>
      <c r="AC133" s="5"/>
      <c r="AD133" s="10" t="e">
        <f t="shared" si="15"/>
        <v>#REF!</v>
      </c>
    </row>
    <row r="134" spans="1:30" x14ac:dyDescent="0.35">
      <c r="A134" s="21">
        <f t="shared" si="17"/>
        <v>202308131</v>
      </c>
      <c r="B134" s="57"/>
      <c r="C134" s="37"/>
      <c r="D134" s="21" t="e">
        <f>VLOOKUP(C134,'Customer List'!$A$3:$N$4129,2,0)</f>
        <v>#N/A</v>
      </c>
      <c r="E134" s="42"/>
      <c r="F134" s="50"/>
      <c r="G134" s="128">
        <f t="shared" si="18"/>
        <v>0</v>
      </c>
      <c r="H134" s="50"/>
      <c r="I134" s="113"/>
      <c r="J134" s="21"/>
      <c r="K134" s="50">
        <f t="shared" si="9"/>
        <v>0</v>
      </c>
      <c r="L134" s="136"/>
      <c r="M134" s="36"/>
      <c r="N134" s="36"/>
      <c r="O134" s="136"/>
      <c r="P134" s="136"/>
      <c r="Q134" s="136"/>
      <c r="R134" s="36"/>
      <c r="S134" s="136">
        <f t="shared" si="10"/>
        <v>0</v>
      </c>
      <c r="U134" s="114" t="e">
        <f t="shared" si="11"/>
        <v>#DIV/0!</v>
      </c>
      <c r="X134" s="5"/>
      <c r="Y134" s="10" t="e">
        <f t="shared" si="16"/>
        <v>#REF!</v>
      </c>
      <c r="AB134" s="5"/>
      <c r="AC134" s="5"/>
      <c r="AD134" s="10" t="e">
        <f t="shared" si="15"/>
        <v>#REF!</v>
      </c>
    </row>
    <row r="135" spans="1:30" x14ac:dyDescent="0.35">
      <c r="A135" s="21">
        <f t="shared" si="17"/>
        <v>202308132</v>
      </c>
      <c r="B135" s="57"/>
      <c r="C135" s="37"/>
      <c r="D135" s="21" t="e">
        <f>VLOOKUP(C135,'Customer List'!$A$3:$N$4129,2,0)</f>
        <v>#N/A</v>
      </c>
      <c r="E135" s="42"/>
      <c r="F135" s="50"/>
      <c r="G135" s="128">
        <f t="shared" si="18"/>
        <v>0</v>
      </c>
      <c r="H135" s="50"/>
      <c r="I135" s="113"/>
      <c r="J135" s="21"/>
      <c r="K135" s="50">
        <f t="shared" si="9"/>
        <v>0</v>
      </c>
      <c r="L135" s="136"/>
      <c r="M135" s="36"/>
      <c r="N135" s="136"/>
      <c r="O135" s="136"/>
      <c r="P135" s="136"/>
      <c r="Q135" s="136"/>
      <c r="R135" s="36"/>
      <c r="S135" s="136">
        <f t="shared" si="10"/>
        <v>0</v>
      </c>
      <c r="U135" s="114" t="e">
        <f t="shared" si="11"/>
        <v>#DIV/0!</v>
      </c>
      <c r="X135" s="5"/>
      <c r="Y135" s="10" t="e">
        <f t="shared" si="16"/>
        <v>#REF!</v>
      </c>
      <c r="AB135" s="5"/>
      <c r="AC135" s="5"/>
      <c r="AD135" s="10" t="e">
        <f t="shared" si="15"/>
        <v>#REF!</v>
      </c>
    </row>
    <row r="136" spans="1:30" x14ac:dyDescent="0.35">
      <c r="A136" s="21">
        <f t="shared" si="17"/>
        <v>202308133</v>
      </c>
      <c r="B136" s="57"/>
      <c r="C136" s="37"/>
      <c r="D136" s="21" t="e">
        <f>VLOOKUP(C136,'Customer List'!$A$3:$N$4129,2,0)</f>
        <v>#N/A</v>
      </c>
      <c r="E136" s="42"/>
      <c r="F136" s="50"/>
      <c r="G136" s="128">
        <f t="shared" si="18"/>
        <v>0</v>
      </c>
      <c r="H136" s="50"/>
      <c r="I136" s="113"/>
      <c r="J136" s="21"/>
      <c r="K136" s="50">
        <f t="shared" ref="K136:K201" si="19">F136+G136-H136-J136</f>
        <v>0</v>
      </c>
      <c r="L136" s="136"/>
      <c r="M136" s="136"/>
      <c r="N136" s="36"/>
      <c r="O136" s="136"/>
      <c r="P136" s="136"/>
      <c r="Q136" s="136"/>
      <c r="R136" s="36"/>
      <c r="S136" s="136">
        <f t="shared" si="10"/>
        <v>0</v>
      </c>
      <c r="U136" s="114" t="e">
        <f t="shared" si="11"/>
        <v>#DIV/0!</v>
      </c>
      <c r="X136" s="5"/>
      <c r="Y136" s="10" t="e">
        <f t="shared" si="16"/>
        <v>#REF!</v>
      </c>
      <c r="AB136" s="5"/>
      <c r="AC136" s="5"/>
      <c r="AD136" s="10" t="e">
        <f t="shared" ref="AD136" si="20">AD135+AB136-AC136</f>
        <v>#REF!</v>
      </c>
    </row>
    <row r="137" spans="1:30" x14ac:dyDescent="0.35">
      <c r="A137" s="21">
        <f t="shared" si="17"/>
        <v>202308134</v>
      </c>
      <c r="B137" s="57"/>
      <c r="C137" s="37"/>
      <c r="D137" s="21" t="e">
        <f>VLOOKUP(C137,'Customer List'!$A$3:$N$4129,2,0)</f>
        <v>#N/A</v>
      </c>
      <c r="E137" s="42"/>
      <c r="F137" s="50"/>
      <c r="G137" s="128">
        <f t="shared" si="18"/>
        <v>0</v>
      </c>
      <c r="H137" s="50"/>
      <c r="I137" s="113"/>
      <c r="J137" s="21"/>
      <c r="K137" s="50">
        <f t="shared" si="19"/>
        <v>0</v>
      </c>
      <c r="L137" s="136"/>
      <c r="M137" s="136"/>
      <c r="N137" s="36"/>
      <c r="O137" s="136"/>
      <c r="P137" s="136"/>
      <c r="Q137" s="136"/>
      <c r="R137" s="36"/>
      <c r="S137" s="136">
        <f t="shared" si="10"/>
        <v>0</v>
      </c>
      <c r="U137" s="114" t="e">
        <f t="shared" si="11"/>
        <v>#DIV/0!</v>
      </c>
      <c r="X137" s="5"/>
      <c r="Y137" s="10"/>
      <c r="AB137" s="5"/>
      <c r="AC137" s="5"/>
      <c r="AD137" s="10"/>
    </row>
    <row r="138" spans="1:30" x14ac:dyDescent="0.35">
      <c r="A138" s="21">
        <f t="shared" si="17"/>
        <v>202308135</v>
      </c>
      <c r="B138" s="57"/>
      <c r="C138" s="37"/>
      <c r="D138" s="21" t="e">
        <f>VLOOKUP(C138,'Customer List'!$A$3:$N$4129,2,0)</f>
        <v>#N/A</v>
      </c>
      <c r="E138" s="42"/>
      <c r="F138" s="50"/>
      <c r="G138" s="128">
        <f t="shared" si="18"/>
        <v>0</v>
      </c>
      <c r="H138" s="50"/>
      <c r="I138" s="113"/>
      <c r="J138" s="21"/>
      <c r="K138" s="50">
        <f t="shared" si="19"/>
        <v>0</v>
      </c>
      <c r="L138" s="136"/>
      <c r="M138" s="36"/>
      <c r="N138" s="36"/>
      <c r="O138" s="136"/>
      <c r="P138" s="136"/>
      <c r="Q138" s="136"/>
      <c r="R138" s="36"/>
      <c r="S138" s="136">
        <f t="shared" ref="S138:S203" si="21">SUM(F138:G138)-H138-SUM(L138:R138)</f>
        <v>0</v>
      </c>
      <c r="U138" s="114" t="e">
        <f t="shared" ref="U138:U202" si="22">T138/(F138+G138)</f>
        <v>#DIV/0!</v>
      </c>
      <c r="X138" s="5"/>
      <c r="Y138" s="10" t="e">
        <f>Y136-X138</f>
        <v>#REF!</v>
      </c>
      <c r="AB138" s="5"/>
      <c r="AC138" s="5"/>
      <c r="AD138" s="10" t="e">
        <f>AD136+AB138-AC138</f>
        <v>#REF!</v>
      </c>
    </row>
    <row r="139" spans="1:30" x14ac:dyDescent="0.35">
      <c r="A139" s="21">
        <f t="shared" si="17"/>
        <v>202308136</v>
      </c>
      <c r="B139" s="57"/>
      <c r="C139" s="37"/>
      <c r="D139" s="21" t="e">
        <f>VLOOKUP(C139,'Customer List'!$A$3:$N$4129,2,0)</f>
        <v>#N/A</v>
      </c>
      <c r="E139" s="42"/>
      <c r="F139" s="50"/>
      <c r="G139" s="128">
        <f t="shared" si="18"/>
        <v>0</v>
      </c>
      <c r="H139" s="50"/>
      <c r="I139" s="113"/>
      <c r="J139" s="21"/>
      <c r="K139" s="50">
        <f t="shared" si="19"/>
        <v>0</v>
      </c>
      <c r="L139" s="136"/>
      <c r="M139" s="36"/>
      <c r="N139" s="136"/>
      <c r="O139" s="136"/>
      <c r="P139" s="36"/>
      <c r="Q139" s="136"/>
      <c r="R139" s="36"/>
      <c r="S139" s="136">
        <f t="shared" si="21"/>
        <v>0</v>
      </c>
      <c r="U139" s="114" t="e">
        <f t="shared" si="22"/>
        <v>#DIV/0!</v>
      </c>
      <c r="X139" s="5"/>
      <c r="Y139" s="10" t="e">
        <f t="shared" ref="Y139:Y141" si="23">Y138-X139</f>
        <v>#REF!</v>
      </c>
      <c r="AB139" s="5"/>
      <c r="AC139" s="5"/>
      <c r="AD139" s="10" t="e">
        <f t="shared" ref="AD139:AD183" si="24">AD138+AB139-AC139</f>
        <v>#REF!</v>
      </c>
    </row>
    <row r="140" spans="1:30" x14ac:dyDescent="0.35">
      <c r="A140" s="21">
        <f t="shared" si="17"/>
        <v>202308137</v>
      </c>
      <c r="B140" s="57"/>
      <c r="C140" s="37"/>
      <c r="D140" s="21" t="e">
        <f>VLOOKUP(C140,'Customer List'!$A$3:$N$4129,2,0)</f>
        <v>#N/A</v>
      </c>
      <c r="E140" s="42"/>
      <c r="F140" s="50"/>
      <c r="G140" s="128">
        <f t="shared" si="18"/>
        <v>0</v>
      </c>
      <c r="H140" s="50"/>
      <c r="I140" s="113"/>
      <c r="J140" s="21"/>
      <c r="K140" s="50">
        <f t="shared" si="19"/>
        <v>0</v>
      </c>
      <c r="L140" s="136"/>
      <c r="M140" s="136"/>
      <c r="N140" s="136"/>
      <c r="O140" s="136"/>
      <c r="P140" s="136"/>
      <c r="Q140" s="36"/>
      <c r="R140" s="36"/>
      <c r="S140" s="136">
        <f t="shared" si="21"/>
        <v>0</v>
      </c>
      <c r="U140" s="114" t="e">
        <f t="shared" si="22"/>
        <v>#DIV/0!</v>
      </c>
      <c r="X140" s="5"/>
      <c r="Y140" s="10" t="e">
        <f t="shared" si="23"/>
        <v>#REF!</v>
      </c>
      <c r="AB140" s="5"/>
      <c r="AC140" s="5"/>
      <c r="AD140" s="10" t="e">
        <f t="shared" si="24"/>
        <v>#REF!</v>
      </c>
    </row>
    <row r="141" spans="1:30" x14ac:dyDescent="0.35">
      <c r="A141" s="21">
        <f t="shared" si="17"/>
        <v>202308138</v>
      </c>
      <c r="B141" s="57"/>
      <c r="C141" s="37"/>
      <c r="D141" s="21" t="e">
        <f>VLOOKUP(C141,'Customer List'!$A$3:$N$4129,2,0)</f>
        <v>#N/A</v>
      </c>
      <c r="E141" s="42"/>
      <c r="F141" s="50"/>
      <c r="G141" s="128">
        <f t="shared" si="18"/>
        <v>0</v>
      </c>
      <c r="H141" s="50"/>
      <c r="I141" s="113"/>
      <c r="J141" s="21"/>
      <c r="K141" s="50">
        <f t="shared" si="19"/>
        <v>0</v>
      </c>
      <c r="L141" s="136"/>
      <c r="M141" s="136"/>
      <c r="N141" s="136"/>
      <c r="O141" s="36"/>
      <c r="P141" s="136"/>
      <c r="Q141" s="136"/>
      <c r="R141" s="36"/>
      <c r="S141" s="136">
        <f t="shared" si="21"/>
        <v>0</v>
      </c>
      <c r="U141" s="114" t="e">
        <f t="shared" si="22"/>
        <v>#DIV/0!</v>
      </c>
      <c r="X141" s="5"/>
      <c r="Y141" s="10" t="e">
        <f t="shared" si="23"/>
        <v>#REF!</v>
      </c>
      <c r="AB141" s="5"/>
      <c r="AC141" s="5"/>
      <c r="AD141" s="10" t="e">
        <f t="shared" si="24"/>
        <v>#REF!</v>
      </c>
    </row>
    <row r="142" spans="1:30" x14ac:dyDescent="0.35">
      <c r="A142" s="21">
        <f t="shared" si="17"/>
        <v>202308139</v>
      </c>
      <c r="B142" s="57"/>
      <c r="C142" s="37"/>
      <c r="D142" s="21" t="e">
        <f>VLOOKUP(C142,'Customer List'!$A$3:$N$4129,2,0)</f>
        <v>#N/A</v>
      </c>
      <c r="E142" s="42"/>
      <c r="F142" s="50"/>
      <c r="G142" s="128">
        <f t="shared" si="18"/>
        <v>0</v>
      </c>
      <c r="H142" s="50"/>
      <c r="I142" s="113"/>
      <c r="J142" s="21"/>
      <c r="K142" s="50">
        <f t="shared" si="19"/>
        <v>0</v>
      </c>
      <c r="L142" s="136"/>
      <c r="M142" s="36"/>
      <c r="N142" s="36"/>
      <c r="O142" s="36"/>
      <c r="P142" s="136"/>
      <c r="Q142" s="136"/>
      <c r="R142" s="36"/>
      <c r="S142" s="136">
        <f t="shared" si="21"/>
        <v>0</v>
      </c>
      <c r="U142" s="114" t="e">
        <f t="shared" si="22"/>
        <v>#DIV/0!</v>
      </c>
      <c r="X142" s="5"/>
      <c r="Y142" s="10" t="e">
        <f>Y141-X142</f>
        <v>#REF!</v>
      </c>
      <c r="AB142" s="5"/>
      <c r="AC142" s="5"/>
      <c r="AD142" s="10" t="e">
        <f t="shared" si="24"/>
        <v>#REF!</v>
      </c>
    </row>
    <row r="143" spans="1:30" x14ac:dyDescent="0.35">
      <c r="A143" s="21">
        <f t="shared" si="17"/>
        <v>202308140</v>
      </c>
      <c r="B143" s="57"/>
      <c r="C143" s="37"/>
      <c r="D143" s="21" t="e">
        <f>VLOOKUP(C143,'Customer List'!$A$3:$N$4129,2,0)</f>
        <v>#N/A</v>
      </c>
      <c r="E143" s="42"/>
      <c r="F143" s="50"/>
      <c r="G143" s="128">
        <f t="shared" si="18"/>
        <v>0</v>
      </c>
      <c r="H143" s="50"/>
      <c r="I143" s="113"/>
      <c r="J143" s="21"/>
      <c r="K143" s="50">
        <f t="shared" si="19"/>
        <v>0</v>
      </c>
      <c r="L143" s="36"/>
      <c r="M143" s="136"/>
      <c r="N143" s="36"/>
      <c r="O143" s="36"/>
      <c r="P143" s="136"/>
      <c r="Q143" s="136"/>
      <c r="R143" s="136"/>
      <c r="S143" s="136">
        <f t="shared" si="21"/>
        <v>0</v>
      </c>
      <c r="U143" s="114" t="e">
        <f t="shared" si="22"/>
        <v>#DIV/0!</v>
      </c>
      <c r="X143" s="5"/>
      <c r="Y143" s="10" t="e">
        <f t="shared" ref="Y143:Y206" si="25">Y142-X143</f>
        <v>#REF!</v>
      </c>
      <c r="AB143" s="5"/>
      <c r="AC143" s="5"/>
      <c r="AD143" s="10" t="e">
        <f t="shared" si="24"/>
        <v>#REF!</v>
      </c>
    </row>
    <row r="144" spans="1:30" x14ac:dyDescent="0.35">
      <c r="A144" s="21">
        <f t="shared" si="17"/>
        <v>202308141</v>
      </c>
      <c r="B144" s="57"/>
      <c r="C144" s="37"/>
      <c r="D144" s="21" t="e">
        <f>VLOOKUP(C144,'Customer List'!$A$3:$N$4129,2,0)</f>
        <v>#N/A</v>
      </c>
      <c r="E144" s="42"/>
      <c r="F144" s="50"/>
      <c r="G144" s="128">
        <f t="shared" si="18"/>
        <v>0</v>
      </c>
      <c r="H144" s="50"/>
      <c r="I144" s="113"/>
      <c r="J144" s="21"/>
      <c r="K144" s="50">
        <f t="shared" si="19"/>
        <v>0</v>
      </c>
      <c r="L144" s="136"/>
      <c r="M144" s="36"/>
      <c r="N144" s="136"/>
      <c r="O144" s="36"/>
      <c r="P144" s="136"/>
      <c r="Q144" s="136"/>
      <c r="R144" s="36"/>
      <c r="S144" s="136">
        <f t="shared" si="21"/>
        <v>0</v>
      </c>
      <c r="U144" s="114" t="e">
        <f t="shared" si="22"/>
        <v>#DIV/0!</v>
      </c>
      <c r="X144" s="5"/>
      <c r="Y144" s="10" t="e">
        <f t="shared" si="25"/>
        <v>#REF!</v>
      </c>
      <c r="AB144" s="5"/>
      <c r="AC144" s="5"/>
      <c r="AD144" s="10" t="e">
        <f t="shared" si="24"/>
        <v>#REF!</v>
      </c>
    </row>
    <row r="145" spans="1:30" x14ac:dyDescent="0.35">
      <c r="A145" s="21">
        <f t="shared" si="17"/>
        <v>202308142</v>
      </c>
      <c r="B145" s="57"/>
      <c r="C145" s="37"/>
      <c r="D145" s="21" t="e">
        <f>VLOOKUP(C145,'Customer List'!$A$3:$N$4129,2,0)</f>
        <v>#N/A</v>
      </c>
      <c r="E145" s="42"/>
      <c r="F145" s="50"/>
      <c r="G145" s="128">
        <f t="shared" si="18"/>
        <v>0</v>
      </c>
      <c r="H145" s="50"/>
      <c r="I145" s="113"/>
      <c r="J145" s="21"/>
      <c r="K145" s="50">
        <f t="shared" si="19"/>
        <v>0</v>
      </c>
      <c r="L145" s="136"/>
      <c r="M145" s="136"/>
      <c r="N145" s="136"/>
      <c r="O145" s="136"/>
      <c r="P145" s="36"/>
      <c r="Q145" s="136"/>
      <c r="R145" s="136"/>
      <c r="S145" s="136">
        <f t="shared" si="21"/>
        <v>0</v>
      </c>
      <c r="U145" s="114" t="e">
        <f t="shared" si="22"/>
        <v>#DIV/0!</v>
      </c>
      <c r="X145" s="5"/>
      <c r="Y145" s="10" t="e">
        <f t="shared" si="25"/>
        <v>#REF!</v>
      </c>
      <c r="AB145" s="5"/>
      <c r="AC145" s="5"/>
      <c r="AD145" s="10" t="e">
        <f t="shared" si="24"/>
        <v>#REF!</v>
      </c>
    </row>
    <row r="146" spans="1:30" x14ac:dyDescent="0.35">
      <c r="A146" s="21">
        <f t="shared" si="17"/>
        <v>202308143</v>
      </c>
      <c r="B146" s="57"/>
      <c r="C146" s="37"/>
      <c r="D146" s="21" t="e">
        <f>VLOOKUP(C146,'Customer List'!$A$3:$N$4129,2,0)</f>
        <v>#N/A</v>
      </c>
      <c r="E146" s="42"/>
      <c r="F146" s="50"/>
      <c r="G146" s="128">
        <f t="shared" si="18"/>
        <v>0</v>
      </c>
      <c r="H146" s="50"/>
      <c r="I146" s="113"/>
      <c r="J146" s="21"/>
      <c r="K146" s="50">
        <f t="shared" si="19"/>
        <v>0</v>
      </c>
      <c r="L146" s="136"/>
      <c r="M146" s="36"/>
      <c r="N146" s="136"/>
      <c r="O146" s="136"/>
      <c r="P146" s="36"/>
      <c r="Q146" s="136"/>
      <c r="R146" s="36"/>
      <c r="S146" s="136">
        <f t="shared" si="21"/>
        <v>0</v>
      </c>
      <c r="U146" s="114" t="e">
        <f t="shared" si="22"/>
        <v>#DIV/0!</v>
      </c>
      <c r="X146" s="5"/>
      <c r="Y146" s="10" t="e">
        <f t="shared" si="25"/>
        <v>#REF!</v>
      </c>
      <c r="AB146" s="5"/>
      <c r="AC146" s="5"/>
      <c r="AD146" s="10" t="e">
        <f t="shared" si="24"/>
        <v>#REF!</v>
      </c>
    </row>
    <row r="147" spans="1:30" x14ac:dyDescent="0.35">
      <c r="A147" s="21">
        <f t="shared" si="17"/>
        <v>202308144</v>
      </c>
      <c r="B147" s="57"/>
      <c r="C147" s="37"/>
      <c r="D147" s="21" t="e">
        <f>VLOOKUP(C147,'Customer List'!$A$3:$N$4129,2,0)</f>
        <v>#N/A</v>
      </c>
      <c r="E147" s="42"/>
      <c r="F147" s="50"/>
      <c r="G147" s="128">
        <f t="shared" si="18"/>
        <v>0</v>
      </c>
      <c r="H147" s="50"/>
      <c r="I147" s="113"/>
      <c r="J147" s="21"/>
      <c r="K147" s="50">
        <f t="shared" si="19"/>
        <v>0</v>
      </c>
      <c r="L147" s="136"/>
      <c r="M147" s="36"/>
      <c r="N147" s="136"/>
      <c r="O147" s="136"/>
      <c r="P147" s="136"/>
      <c r="Q147" s="136"/>
      <c r="R147" s="36"/>
      <c r="S147" s="136">
        <f t="shared" si="21"/>
        <v>0</v>
      </c>
      <c r="U147" s="114" t="e">
        <f t="shared" si="22"/>
        <v>#DIV/0!</v>
      </c>
      <c r="X147" s="5"/>
      <c r="Y147" s="10" t="e">
        <f t="shared" si="25"/>
        <v>#REF!</v>
      </c>
      <c r="AB147" s="5"/>
      <c r="AC147" s="5"/>
      <c r="AD147" s="10" t="e">
        <f t="shared" si="24"/>
        <v>#REF!</v>
      </c>
    </row>
    <row r="148" spans="1:30" x14ac:dyDescent="0.35">
      <c r="A148" s="21">
        <f t="shared" si="17"/>
        <v>202308145</v>
      </c>
      <c r="B148" s="57"/>
      <c r="C148" s="37"/>
      <c r="D148" s="21" t="e">
        <f>VLOOKUP(C148,'Customer List'!$A$3:$N$4129,2,0)</f>
        <v>#N/A</v>
      </c>
      <c r="E148" s="42"/>
      <c r="F148" s="50"/>
      <c r="G148" s="128">
        <f t="shared" si="18"/>
        <v>0</v>
      </c>
      <c r="H148" s="50"/>
      <c r="I148" s="113"/>
      <c r="J148" s="21"/>
      <c r="K148" s="50">
        <f t="shared" si="19"/>
        <v>0</v>
      </c>
      <c r="L148" s="136"/>
      <c r="M148" s="36"/>
      <c r="N148" s="36"/>
      <c r="O148" s="36"/>
      <c r="P148" s="136"/>
      <c r="Q148" s="136"/>
      <c r="R148" s="36"/>
      <c r="S148" s="136">
        <f t="shared" si="21"/>
        <v>0</v>
      </c>
      <c r="U148" s="114" t="e">
        <f t="shared" si="22"/>
        <v>#DIV/0!</v>
      </c>
      <c r="X148" s="5"/>
      <c r="Y148" s="10" t="e">
        <f t="shared" si="25"/>
        <v>#REF!</v>
      </c>
      <c r="AB148" s="5"/>
      <c r="AC148" s="5"/>
      <c r="AD148" s="10" t="e">
        <f t="shared" si="24"/>
        <v>#REF!</v>
      </c>
    </row>
    <row r="149" spans="1:30" x14ac:dyDescent="0.35">
      <c r="A149" s="21">
        <f t="shared" si="17"/>
        <v>202308146</v>
      </c>
      <c r="B149" s="57">
        <v>45143</v>
      </c>
      <c r="C149" s="37" t="s">
        <v>910</v>
      </c>
      <c r="D149" s="21" t="str">
        <f>VLOOKUP(C149,'Customer List'!$A$3:$N$4129,2,0)</f>
        <v xml:space="preserve">FOOD REPUBLIC PTE LTD                                  Causeway Point @Ice Shop, Woodlands Square #04-01 Causeway Point Singapore 738099                                                        </v>
      </c>
      <c r="E149" s="42" t="s">
        <v>694</v>
      </c>
      <c r="F149" s="50">
        <v>44</v>
      </c>
      <c r="G149" s="128">
        <v>3.52</v>
      </c>
      <c r="H149" s="50"/>
      <c r="I149" s="113"/>
      <c r="J149" s="21"/>
      <c r="K149" s="50">
        <f t="shared" si="19"/>
        <v>47.52</v>
      </c>
      <c r="L149" s="136"/>
      <c r="M149" s="36"/>
      <c r="N149" s="36"/>
      <c r="O149" s="136"/>
      <c r="P149" s="36"/>
      <c r="Q149" s="136"/>
      <c r="R149" s="36"/>
      <c r="S149" s="136">
        <f t="shared" si="21"/>
        <v>47.52</v>
      </c>
      <c r="T149" s="61">
        <v>6.47</v>
      </c>
      <c r="U149" s="114">
        <f t="shared" si="22"/>
        <v>0.13615319865319864</v>
      </c>
      <c r="X149" s="5"/>
      <c r="Y149" s="10" t="e">
        <f t="shared" si="25"/>
        <v>#REF!</v>
      </c>
      <c r="AB149" s="5"/>
      <c r="AC149" s="5"/>
      <c r="AD149" s="10" t="e">
        <f t="shared" si="24"/>
        <v>#REF!</v>
      </c>
    </row>
    <row r="150" spans="1:30" x14ac:dyDescent="0.35">
      <c r="A150" s="21">
        <f t="shared" si="17"/>
        <v>202308147</v>
      </c>
      <c r="B150" s="57">
        <v>45143</v>
      </c>
      <c r="C150" s="37" t="s">
        <v>97</v>
      </c>
      <c r="D150" s="21" t="str">
        <f>VLOOKUP(C150,'Customer List'!$A$3:$N$4129,2,0)</f>
        <v xml:space="preserve">Zhu Fang Ruo                                                11 Canberra Road #01-05. Singapore 759775.              </v>
      </c>
      <c r="E150" s="42" t="s">
        <v>694</v>
      </c>
      <c r="F150" s="50">
        <v>29.3</v>
      </c>
      <c r="G150" s="128">
        <v>2.34</v>
      </c>
      <c r="H150" s="50"/>
      <c r="I150" s="113"/>
      <c r="J150" s="21"/>
      <c r="K150" s="50">
        <f t="shared" si="19"/>
        <v>31.64</v>
      </c>
      <c r="L150" s="136"/>
      <c r="M150" s="36"/>
      <c r="N150" s="136"/>
      <c r="O150" s="136"/>
      <c r="P150" s="136"/>
      <c r="Q150" s="136"/>
      <c r="R150" s="36"/>
      <c r="S150" s="136">
        <f t="shared" si="21"/>
        <v>31.64</v>
      </c>
      <c r="T150" s="61">
        <v>9.2100000000000009</v>
      </c>
      <c r="U150" s="114">
        <f t="shared" si="22"/>
        <v>0.29108723135271808</v>
      </c>
      <c r="X150" s="5"/>
      <c r="Y150" s="10" t="e">
        <f t="shared" si="25"/>
        <v>#REF!</v>
      </c>
      <c r="AB150" s="5"/>
      <c r="AC150" s="5"/>
      <c r="AD150" s="10" t="e">
        <f t="shared" si="24"/>
        <v>#REF!</v>
      </c>
    </row>
    <row r="151" spans="1:30" x14ac:dyDescent="0.35">
      <c r="A151" s="21">
        <f t="shared" si="17"/>
        <v>202308148</v>
      </c>
      <c r="B151" s="57">
        <v>45145</v>
      </c>
      <c r="C151" s="37" t="s">
        <v>62</v>
      </c>
      <c r="D151" s="21" t="str">
        <f>VLOOKUP(C151,'Customer List'!$A$3:$N$4129,2,0)</f>
        <v>Combined Stalls                                    Junction 8. 9 Bishan Place                            #04-01. Junction 8 Shopping Centre. Singapore 579837</v>
      </c>
      <c r="E151" s="42" t="s">
        <v>789</v>
      </c>
      <c r="F151" s="50">
        <v>397.1</v>
      </c>
      <c r="G151" s="128">
        <f t="shared" si="18"/>
        <v>31.768000000000004</v>
      </c>
      <c r="H151" s="50"/>
      <c r="I151" s="113"/>
      <c r="J151" s="21"/>
      <c r="K151" s="50">
        <f t="shared" si="19"/>
        <v>428.86800000000005</v>
      </c>
      <c r="L151" s="136"/>
      <c r="M151" s="36"/>
      <c r="N151" s="136"/>
      <c r="O151" s="136"/>
      <c r="P151" s="36"/>
      <c r="Q151" s="136"/>
      <c r="R151" s="36"/>
      <c r="S151" s="136">
        <f t="shared" si="21"/>
        <v>428.86800000000005</v>
      </c>
      <c r="T151" s="61">
        <v>117.96</v>
      </c>
      <c r="U151" s="114">
        <f t="shared" si="22"/>
        <v>0.27504966563138306</v>
      </c>
      <c r="X151" s="5"/>
      <c r="Y151" s="10" t="e">
        <f t="shared" si="25"/>
        <v>#REF!</v>
      </c>
      <c r="AB151" s="5"/>
      <c r="AC151" s="5"/>
      <c r="AD151" s="10" t="e">
        <f t="shared" si="24"/>
        <v>#REF!</v>
      </c>
    </row>
    <row r="152" spans="1:30" x14ac:dyDescent="0.35">
      <c r="A152" s="21">
        <f t="shared" si="17"/>
        <v>202308149</v>
      </c>
      <c r="B152" s="57">
        <v>45145</v>
      </c>
      <c r="C152" s="37" t="s">
        <v>29</v>
      </c>
      <c r="D152" s="21" t="str">
        <f>VLOOKUP(C152,'Customer List'!$A$3:$N$4129,2,0)</f>
        <v>Drink &amp; Dessert Stall                                  252 North Bridge Road.                                #03-15/16/17 Raffles City Shopping Centre.  Singapore 189768.</v>
      </c>
      <c r="E152" s="42" t="s">
        <v>789</v>
      </c>
      <c r="F152" s="50">
        <v>683.4</v>
      </c>
      <c r="G152" s="128">
        <v>54.67</v>
      </c>
      <c r="H152" s="50"/>
      <c r="I152" s="113"/>
      <c r="J152" s="21"/>
      <c r="K152" s="50">
        <f t="shared" si="19"/>
        <v>738.06999999999994</v>
      </c>
      <c r="L152" s="136"/>
      <c r="M152" s="36"/>
      <c r="N152" s="36"/>
      <c r="O152" s="136"/>
      <c r="P152" s="136"/>
      <c r="Q152" s="136"/>
      <c r="R152" s="36"/>
      <c r="S152" s="136">
        <f t="shared" si="21"/>
        <v>738.06999999999994</v>
      </c>
      <c r="T152" s="61">
        <v>210.92</v>
      </c>
      <c r="U152" s="114">
        <f t="shared" si="22"/>
        <v>0.28577235221591446</v>
      </c>
      <c r="X152" s="5"/>
      <c r="Y152" s="10" t="e">
        <f t="shared" si="25"/>
        <v>#REF!</v>
      </c>
      <c r="AB152" s="5"/>
      <c r="AC152" s="5"/>
      <c r="AD152" s="10" t="e">
        <f t="shared" si="24"/>
        <v>#REF!</v>
      </c>
    </row>
    <row r="153" spans="1:30" x14ac:dyDescent="0.35">
      <c r="A153" s="21">
        <f t="shared" si="17"/>
        <v>202308150</v>
      </c>
      <c r="B153" s="57"/>
      <c r="C153" s="37"/>
      <c r="D153" s="21" t="e">
        <f>VLOOKUP(C153,'Customer List'!$A$3:$N$4129,2,0)</f>
        <v>#N/A</v>
      </c>
      <c r="E153" s="42"/>
      <c r="F153" s="50"/>
      <c r="G153" s="128">
        <f t="shared" si="18"/>
        <v>0</v>
      </c>
      <c r="H153" s="50"/>
      <c r="I153" s="113"/>
      <c r="J153" s="21"/>
      <c r="K153" s="50">
        <f t="shared" si="19"/>
        <v>0</v>
      </c>
      <c r="L153" s="136"/>
      <c r="M153" s="36"/>
      <c r="N153" s="36"/>
      <c r="O153" s="136"/>
      <c r="P153" s="136"/>
      <c r="Q153" s="136"/>
      <c r="R153" s="36"/>
      <c r="S153" s="136">
        <f t="shared" si="21"/>
        <v>0</v>
      </c>
      <c r="U153" s="114" t="e">
        <f t="shared" si="22"/>
        <v>#DIV/0!</v>
      </c>
      <c r="X153" s="5"/>
      <c r="Y153" s="10" t="e">
        <f t="shared" si="25"/>
        <v>#REF!</v>
      </c>
      <c r="AB153" s="5"/>
      <c r="AC153" s="5"/>
      <c r="AD153" s="10" t="e">
        <f t="shared" si="24"/>
        <v>#REF!</v>
      </c>
    </row>
    <row r="154" spans="1:30" x14ac:dyDescent="0.35">
      <c r="A154" s="21">
        <f t="shared" ref="A154:A217" si="26">A153+1</f>
        <v>202308151</v>
      </c>
      <c r="B154" s="57"/>
      <c r="C154" s="37"/>
      <c r="D154" s="21" t="e">
        <f>VLOOKUP(C154,'Customer List'!$A$3:$N$4129,2,0)</f>
        <v>#N/A</v>
      </c>
      <c r="E154" s="42"/>
      <c r="F154" s="50"/>
      <c r="G154" s="128">
        <f t="shared" si="18"/>
        <v>0</v>
      </c>
      <c r="H154" s="50"/>
      <c r="I154" s="113"/>
      <c r="J154" s="21"/>
      <c r="K154" s="50">
        <f t="shared" si="19"/>
        <v>0</v>
      </c>
      <c r="L154" s="136"/>
      <c r="M154" s="36"/>
      <c r="N154" s="36"/>
      <c r="O154" s="136"/>
      <c r="P154" s="136"/>
      <c r="Q154" s="136"/>
      <c r="R154" s="36"/>
      <c r="S154" s="136">
        <f t="shared" si="21"/>
        <v>0</v>
      </c>
      <c r="U154" s="114" t="e">
        <f t="shared" si="22"/>
        <v>#DIV/0!</v>
      </c>
      <c r="X154" s="5"/>
      <c r="Y154" s="10" t="e">
        <f>Y153-X154</f>
        <v>#REF!</v>
      </c>
      <c r="AB154" s="5"/>
      <c r="AC154" s="5"/>
      <c r="AD154" s="10" t="e">
        <f t="shared" si="24"/>
        <v>#REF!</v>
      </c>
    </row>
    <row r="155" spans="1:30" x14ac:dyDescent="0.35">
      <c r="A155" s="21">
        <f t="shared" si="26"/>
        <v>202308152</v>
      </c>
      <c r="B155" s="57">
        <v>45145</v>
      </c>
      <c r="C155" s="37" t="s">
        <v>37</v>
      </c>
      <c r="D155" s="21" t="str">
        <f>VLOOKUP(C155,'Customer List'!$A$3:$N$4129,2,0)</f>
        <v xml:space="preserve">Koufu - Dim Sum                                     10, Sinaran Drive #04-14 to 19,56 to 73. Novena Square 2 Singapore 307506                                             </v>
      </c>
      <c r="E155" s="42" t="s">
        <v>789</v>
      </c>
      <c r="F155" s="50">
        <v>184</v>
      </c>
      <c r="G155" s="128">
        <v>14.72</v>
      </c>
      <c r="H155" s="50"/>
      <c r="I155" s="113"/>
      <c r="J155" s="21"/>
      <c r="K155" s="50">
        <f t="shared" si="19"/>
        <v>198.72</v>
      </c>
      <c r="L155" s="136"/>
      <c r="M155" s="36"/>
      <c r="N155" s="136"/>
      <c r="O155" s="136"/>
      <c r="P155" s="136"/>
      <c r="Q155" s="136"/>
      <c r="R155" s="36"/>
      <c r="S155" s="136">
        <f t="shared" si="21"/>
        <v>198.72</v>
      </c>
      <c r="T155" s="61">
        <v>28.4</v>
      </c>
      <c r="U155" s="114">
        <f t="shared" si="22"/>
        <v>0.142914653784219</v>
      </c>
      <c r="X155" s="5"/>
      <c r="Y155" s="10" t="e">
        <f t="shared" si="25"/>
        <v>#REF!</v>
      </c>
      <c r="AB155" s="5"/>
      <c r="AC155" s="5"/>
      <c r="AD155" s="10" t="e">
        <f t="shared" si="24"/>
        <v>#REF!</v>
      </c>
    </row>
    <row r="156" spans="1:30" x14ac:dyDescent="0.35">
      <c r="A156" s="21">
        <f t="shared" si="26"/>
        <v>202308153</v>
      </c>
      <c r="B156" s="57">
        <v>45145</v>
      </c>
      <c r="C156" s="37" t="s">
        <v>39</v>
      </c>
      <c r="D156" s="21" t="str">
        <f>VLOOKUP(C156,'Customer List'!$A$3:$N$4129,2,0)</f>
        <v xml:space="preserve">Fork &amp; Spoon - Dessert                                10, Sinaran Drive #04-14 to 19,56 to 73. Novena Square 2 Singapore 307506                                            </v>
      </c>
      <c r="E156" s="42" t="s">
        <v>789</v>
      </c>
      <c r="F156" s="50">
        <v>171.5</v>
      </c>
      <c r="G156" s="128">
        <v>13.72</v>
      </c>
      <c r="H156" s="50"/>
      <c r="I156" s="113"/>
      <c r="J156" s="21"/>
      <c r="K156" s="50">
        <f t="shared" si="19"/>
        <v>185.22</v>
      </c>
      <c r="L156" s="136"/>
      <c r="M156" s="36"/>
      <c r="N156" s="36"/>
      <c r="O156" s="136"/>
      <c r="P156" s="136"/>
      <c r="Q156" s="136"/>
      <c r="R156" s="36"/>
      <c r="S156" s="136">
        <f t="shared" si="21"/>
        <v>185.22</v>
      </c>
      <c r="T156" s="61">
        <v>42.61</v>
      </c>
      <c r="U156" s="114">
        <f t="shared" si="22"/>
        <v>0.23005075045891371</v>
      </c>
      <c r="X156" s="5"/>
      <c r="Y156" s="10" t="e">
        <f>Y155-X156</f>
        <v>#REF!</v>
      </c>
      <c r="AB156" s="5"/>
      <c r="AC156" s="5"/>
      <c r="AD156" s="10" t="e">
        <f t="shared" si="24"/>
        <v>#REF!</v>
      </c>
    </row>
    <row r="157" spans="1:30" x14ac:dyDescent="0.35">
      <c r="A157" s="21">
        <f t="shared" si="26"/>
        <v>202308154</v>
      </c>
      <c r="B157" s="57">
        <v>45145</v>
      </c>
      <c r="C157" s="37" t="s">
        <v>225</v>
      </c>
      <c r="D157" s="21" t="str">
        <f>VLOOKUP(C157,'Customer List'!$A$3:$N$4129,2,0)</f>
        <v>天凉                                                             Block 120, Bukit Merah Lane 1                        #01-41 Singapore 150120</v>
      </c>
      <c r="E157" s="42" t="s">
        <v>789</v>
      </c>
      <c r="F157" s="50">
        <v>136.11000000000001</v>
      </c>
      <c r="G157" s="128">
        <v>10.89</v>
      </c>
      <c r="H157" s="50"/>
      <c r="I157" s="113"/>
      <c r="J157" s="21"/>
      <c r="K157" s="50">
        <f t="shared" si="19"/>
        <v>147</v>
      </c>
      <c r="L157" s="136"/>
      <c r="M157" s="36"/>
      <c r="N157" s="136"/>
      <c r="O157" s="136"/>
      <c r="P157" s="136"/>
      <c r="Q157" s="136"/>
      <c r="R157" s="36"/>
      <c r="S157" s="136">
        <f t="shared" si="21"/>
        <v>147</v>
      </c>
      <c r="T157" s="61">
        <v>29.64</v>
      </c>
      <c r="U157" s="114">
        <f t="shared" si="22"/>
        <v>0.20163265306122449</v>
      </c>
      <c r="X157" s="5"/>
      <c r="Y157" s="10" t="e">
        <f t="shared" si="25"/>
        <v>#REF!</v>
      </c>
      <c r="AB157" s="5"/>
      <c r="AC157" s="5"/>
      <c r="AD157" s="10" t="e">
        <f t="shared" si="24"/>
        <v>#REF!</v>
      </c>
    </row>
    <row r="158" spans="1:30" x14ac:dyDescent="0.35">
      <c r="A158" s="21">
        <f t="shared" si="26"/>
        <v>202308155</v>
      </c>
      <c r="B158" s="57"/>
      <c r="C158" s="37"/>
      <c r="D158" s="21" t="e">
        <f>VLOOKUP(C158,'Customer List'!$A$3:$N$4129,2,0)</f>
        <v>#N/A</v>
      </c>
      <c r="E158" s="42"/>
      <c r="F158" s="50"/>
      <c r="G158" s="128">
        <f t="shared" si="18"/>
        <v>0</v>
      </c>
      <c r="H158" s="50"/>
      <c r="I158" s="113"/>
      <c r="J158" s="21"/>
      <c r="K158" s="50">
        <f t="shared" si="19"/>
        <v>0</v>
      </c>
      <c r="L158" s="136"/>
      <c r="M158" s="36"/>
      <c r="N158" s="36"/>
      <c r="O158" s="136"/>
      <c r="P158" s="136"/>
      <c r="Q158" s="136"/>
      <c r="R158" s="136"/>
      <c r="S158" s="136">
        <f t="shared" si="21"/>
        <v>0</v>
      </c>
      <c r="U158" s="114" t="e">
        <f t="shared" si="22"/>
        <v>#DIV/0!</v>
      </c>
      <c r="X158" s="5"/>
      <c r="Y158" s="10" t="e">
        <f t="shared" si="25"/>
        <v>#REF!</v>
      </c>
      <c r="AB158" s="5"/>
      <c r="AC158" s="5"/>
      <c r="AD158" s="10" t="e">
        <f t="shared" si="24"/>
        <v>#REF!</v>
      </c>
    </row>
    <row r="159" spans="1:30" x14ac:dyDescent="0.35">
      <c r="A159" s="21">
        <f t="shared" si="26"/>
        <v>202308156</v>
      </c>
      <c r="B159" s="57"/>
      <c r="C159" s="57"/>
      <c r="D159" s="21" t="e">
        <f>VLOOKUP(C159,'Customer List'!$A$3:$N$4129,2,0)</f>
        <v>#N/A</v>
      </c>
      <c r="E159" s="42"/>
      <c r="F159" s="50"/>
      <c r="G159" s="128">
        <f t="shared" si="18"/>
        <v>0</v>
      </c>
      <c r="H159" s="50"/>
      <c r="I159" s="113"/>
      <c r="J159" s="21"/>
      <c r="K159" s="50">
        <f t="shared" si="19"/>
        <v>0</v>
      </c>
      <c r="L159" s="136"/>
      <c r="M159" s="36"/>
      <c r="N159" s="36"/>
      <c r="O159" s="36"/>
      <c r="P159" s="136"/>
      <c r="Q159" s="136"/>
      <c r="R159" s="36"/>
      <c r="S159" s="136">
        <f t="shared" si="21"/>
        <v>0</v>
      </c>
      <c r="U159" s="114" t="e">
        <f t="shared" si="22"/>
        <v>#DIV/0!</v>
      </c>
      <c r="X159" s="5"/>
      <c r="Y159" s="10" t="e">
        <f t="shared" si="25"/>
        <v>#REF!</v>
      </c>
      <c r="AB159" s="5"/>
      <c r="AC159" s="5"/>
      <c r="AD159" s="10" t="e">
        <f t="shared" si="24"/>
        <v>#REF!</v>
      </c>
    </row>
    <row r="160" spans="1:30" x14ac:dyDescent="0.35">
      <c r="A160" s="21">
        <f t="shared" si="26"/>
        <v>202308157</v>
      </c>
      <c r="B160" s="57">
        <v>45145</v>
      </c>
      <c r="C160" s="37" t="s">
        <v>784</v>
      </c>
      <c r="D160" s="21" t="str">
        <f>VLOOKUP(C160,'Customer List'!$A$3:$N$4129,2,0)</f>
        <v>Tiong Bahru Soya Bean                                                        52 Tiong Bahru Road #02-63.    Singapore 168716</v>
      </c>
      <c r="E160" s="42" t="s">
        <v>789</v>
      </c>
      <c r="F160" s="50">
        <v>170.8</v>
      </c>
      <c r="G160" s="128">
        <v>13.66</v>
      </c>
      <c r="H160" s="50"/>
      <c r="I160" s="113"/>
      <c r="J160" s="21"/>
      <c r="K160" s="50">
        <f t="shared" si="19"/>
        <v>184.46</v>
      </c>
      <c r="L160" s="136"/>
      <c r="M160" s="36"/>
      <c r="N160" s="36"/>
      <c r="O160" s="136"/>
      <c r="P160" s="136"/>
      <c r="Q160" s="136"/>
      <c r="R160" s="136"/>
      <c r="S160" s="136">
        <f t="shared" si="21"/>
        <v>184.46</v>
      </c>
      <c r="T160" s="61">
        <v>36.9</v>
      </c>
      <c r="U160" s="114">
        <f t="shared" si="22"/>
        <v>0.20004336983627885</v>
      </c>
      <c r="X160" s="5"/>
      <c r="Y160" s="10" t="e">
        <f t="shared" si="25"/>
        <v>#REF!</v>
      </c>
      <c r="AB160" s="5"/>
      <c r="AC160" s="5"/>
      <c r="AD160" s="10" t="e">
        <f t="shared" si="24"/>
        <v>#REF!</v>
      </c>
    </row>
    <row r="161" spans="1:30" x14ac:dyDescent="0.35">
      <c r="A161" s="21">
        <f t="shared" si="26"/>
        <v>202308158</v>
      </c>
      <c r="B161" s="57">
        <v>45145</v>
      </c>
      <c r="C161" s="37" t="s">
        <v>98</v>
      </c>
      <c r="D161" s="21" t="str">
        <f>VLOOKUP(C161,'Customer List'!$A$3:$N$4129,2,0)</f>
        <v xml:space="preserve">Balestier Market Pte Ltd                      411, Balestier Road.                          Singapore 329930                                      (Dessert Stall) </v>
      </c>
      <c r="E161" s="42" t="s">
        <v>789</v>
      </c>
      <c r="F161" s="50">
        <v>398.8</v>
      </c>
      <c r="G161" s="128">
        <v>31.9</v>
      </c>
      <c r="H161" s="50"/>
      <c r="I161" s="113"/>
      <c r="J161" s="21"/>
      <c r="K161" s="50">
        <f t="shared" si="19"/>
        <v>430.7</v>
      </c>
      <c r="L161" s="36"/>
      <c r="M161" s="36"/>
      <c r="N161" s="136"/>
      <c r="O161" s="36"/>
      <c r="P161" s="136"/>
      <c r="Q161" s="136"/>
      <c r="R161" s="36"/>
      <c r="S161" s="136">
        <f t="shared" si="21"/>
        <v>430.7</v>
      </c>
      <c r="T161" s="61">
        <v>105.92</v>
      </c>
      <c r="U161" s="114">
        <f t="shared" si="22"/>
        <v>0.24592523798467611</v>
      </c>
      <c r="X161" s="5"/>
      <c r="Y161" s="10" t="e">
        <f t="shared" si="25"/>
        <v>#REF!</v>
      </c>
      <c r="AB161" s="5"/>
      <c r="AC161" s="5"/>
      <c r="AD161" s="10" t="e">
        <f t="shared" si="24"/>
        <v>#REF!</v>
      </c>
    </row>
    <row r="162" spans="1:30" x14ac:dyDescent="0.35">
      <c r="A162" s="21">
        <f t="shared" si="26"/>
        <v>202308159</v>
      </c>
      <c r="B162" s="57">
        <v>45145</v>
      </c>
      <c r="C162" s="37" t="s">
        <v>44</v>
      </c>
      <c r="D162" s="21" t="str">
        <f>VLOOKUP(C162,'Customer List'!$A$3:$N$4129,2,0)</f>
        <v>Balestier Market Pte Ltd                       411, Balestier Road.                         Singapore 329930                                                (Drink Stall)</v>
      </c>
      <c r="E162" s="42" t="s">
        <v>789</v>
      </c>
      <c r="F162" s="50">
        <v>296.5</v>
      </c>
      <c r="G162" s="128">
        <v>23.72</v>
      </c>
      <c r="H162" s="50"/>
      <c r="I162" s="113"/>
      <c r="J162" s="21"/>
      <c r="K162" s="50">
        <f t="shared" si="19"/>
        <v>320.22000000000003</v>
      </c>
      <c r="L162" s="136"/>
      <c r="M162" s="36"/>
      <c r="N162" s="36"/>
      <c r="O162" s="136"/>
      <c r="P162" s="136"/>
      <c r="Q162" s="136"/>
      <c r="R162" s="36"/>
      <c r="S162" s="136">
        <f t="shared" si="21"/>
        <v>320.22000000000003</v>
      </c>
      <c r="T162" s="61">
        <v>55.7</v>
      </c>
      <c r="U162" s="114">
        <f t="shared" si="22"/>
        <v>0.17394291424645555</v>
      </c>
      <c r="X162" s="5"/>
      <c r="Y162" s="10" t="e">
        <f t="shared" si="25"/>
        <v>#REF!</v>
      </c>
      <c r="AB162" s="5"/>
      <c r="AC162" s="5"/>
      <c r="AD162" s="10" t="e">
        <f t="shared" si="24"/>
        <v>#REF!</v>
      </c>
    </row>
    <row r="163" spans="1:30" x14ac:dyDescent="0.35">
      <c r="A163" s="21">
        <f t="shared" si="26"/>
        <v>202308160</v>
      </c>
      <c r="B163" s="57">
        <v>45145</v>
      </c>
      <c r="C163" s="37" t="s">
        <v>180</v>
      </c>
      <c r="D163" s="21" t="str">
        <f>VLOOKUP(C163,'Customer List'!$A$3:$N$4129,2,0)</f>
        <v>Granny's Pancake 面煎糕                     Hong Lim Market &amp; Food Centre.    Blk 531 Upper Cross Street, #02-39 Singapore 051531</v>
      </c>
      <c r="E163" s="42" t="s">
        <v>789</v>
      </c>
      <c r="F163" s="50">
        <v>58.33</v>
      </c>
      <c r="G163" s="128">
        <v>4.67</v>
      </c>
      <c r="H163" s="50"/>
      <c r="I163" s="113"/>
      <c r="J163" s="21"/>
      <c r="K163" s="50">
        <f t="shared" si="19"/>
        <v>63</v>
      </c>
      <c r="L163" s="136"/>
      <c r="M163" s="36"/>
      <c r="N163" s="136"/>
      <c r="O163" s="36"/>
      <c r="P163" s="36"/>
      <c r="Q163" s="136"/>
      <c r="R163" s="36"/>
      <c r="S163" s="136">
        <f t="shared" si="21"/>
        <v>63</v>
      </c>
      <c r="T163" s="61">
        <v>8.17</v>
      </c>
      <c r="U163" s="114">
        <f t="shared" si="22"/>
        <v>0.12968253968253968</v>
      </c>
      <c r="X163" s="5"/>
      <c r="Y163" s="10" t="e">
        <f t="shared" si="25"/>
        <v>#REF!</v>
      </c>
      <c r="AB163" s="5"/>
      <c r="AC163" s="5"/>
      <c r="AD163" s="10" t="e">
        <f t="shared" si="24"/>
        <v>#REF!</v>
      </c>
    </row>
    <row r="164" spans="1:30" x14ac:dyDescent="0.35">
      <c r="A164" s="21">
        <f t="shared" si="26"/>
        <v>202308161</v>
      </c>
      <c r="B164" s="57">
        <v>45145</v>
      </c>
      <c r="C164" s="37" t="s">
        <v>207</v>
      </c>
      <c r="D164" s="21" t="str">
        <f>VLOOKUP(C164,'Customer List'!$A$3:$N$4129,2,0)</f>
        <v>美江冷热甜品                                           Blk 503 #01-15 West Coast Drive Singapore 120503</v>
      </c>
      <c r="E164" s="42" t="s">
        <v>694</v>
      </c>
      <c r="F164" s="50">
        <v>116.94</v>
      </c>
      <c r="G164" s="128">
        <v>9.36</v>
      </c>
      <c r="H164" s="50"/>
      <c r="I164" s="113"/>
      <c r="J164" s="21"/>
      <c r="K164" s="50">
        <f t="shared" si="19"/>
        <v>126.3</v>
      </c>
      <c r="L164" s="136"/>
      <c r="M164" s="36"/>
      <c r="N164" s="136"/>
      <c r="O164" s="136"/>
      <c r="P164" s="136"/>
      <c r="Q164" s="136"/>
      <c r="R164" s="136"/>
      <c r="S164" s="136">
        <f t="shared" si="21"/>
        <v>126.3</v>
      </c>
      <c r="T164" s="61">
        <v>37.01</v>
      </c>
      <c r="U164" s="114">
        <f t="shared" si="22"/>
        <v>0.29303246239113223</v>
      </c>
      <c r="X164" s="5"/>
      <c r="Y164" s="10" t="e">
        <f>Y163-X164</f>
        <v>#REF!</v>
      </c>
      <c r="AB164" s="5"/>
      <c r="AC164" s="5"/>
      <c r="AD164" s="10" t="e">
        <f t="shared" si="24"/>
        <v>#REF!</v>
      </c>
    </row>
    <row r="165" spans="1:30" x14ac:dyDescent="0.35">
      <c r="A165" s="21">
        <f t="shared" si="26"/>
        <v>202308162</v>
      </c>
      <c r="B165" s="57">
        <v>45145</v>
      </c>
      <c r="C165" s="37" t="s">
        <v>897</v>
      </c>
      <c r="D165" s="21" t="str">
        <f>VLOOKUP(C165,'Customer List'!$A$3:$N$4129,2,0)</f>
        <v xml:space="preserve">FOOD REPUBLIC PTE LTD                                   Vivo City @Drink Stall #16A                                         1, Harbourfront Walk #03-01, VivoCity   Singapore 098585                           </v>
      </c>
      <c r="E165" s="42" t="s">
        <v>789</v>
      </c>
      <c r="F165" s="50">
        <v>115.14</v>
      </c>
      <c r="G165" s="128">
        <v>9.2100000000000009</v>
      </c>
      <c r="H165" s="50"/>
      <c r="I165" s="113"/>
      <c r="J165" s="21"/>
      <c r="K165" s="50">
        <f t="shared" si="19"/>
        <v>124.35</v>
      </c>
      <c r="L165" s="136"/>
      <c r="M165" s="36"/>
      <c r="N165" s="36"/>
      <c r="O165" s="136"/>
      <c r="P165" s="136"/>
      <c r="Q165" s="136"/>
      <c r="R165" s="136"/>
      <c r="S165" s="136">
        <f t="shared" si="21"/>
        <v>124.35</v>
      </c>
      <c r="T165" s="61">
        <v>42.19</v>
      </c>
      <c r="U165" s="114">
        <f t="shared" si="22"/>
        <v>0.33928427824688379</v>
      </c>
      <c r="X165" s="5"/>
      <c r="Y165" s="10" t="e">
        <f t="shared" si="25"/>
        <v>#REF!</v>
      </c>
      <c r="AB165" s="5"/>
      <c r="AC165" s="5"/>
      <c r="AD165" s="10" t="e">
        <f t="shared" si="24"/>
        <v>#REF!</v>
      </c>
    </row>
    <row r="166" spans="1:30" x14ac:dyDescent="0.35">
      <c r="A166" s="21">
        <f t="shared" si="26"/>
        <v>202308163</v>
      </c>
      <c r="B166" s="57">
        <v>45145</v>
      </c>
      <c r="C166" s="37" t="s">
        <v>895</v>
      </c>
      <c r="D166" s="21" t="str">
        <f>VLOOKUP(C166,'Customer List'!$A$3:$N$4129,2,0)</f>
        <v xml:space="preserve">FOOD REPUBLIC PTE LTD                                   Vivo City @Ice Shop #16                                         1, Harbourfront Walk #03-01, VivoCity   Singapore 098585                           </v>
      </c>
      <c r="E166" s="42" t="s">
        <v>789</v>
      </c>
      <c r="F166" s="50">
        <v>167.8</v>
      </c>
      <c r="G166" s="128">
        <v>13.42</v>
      </c>
      <c r="H166" s="50"/>
      <c r="I166" s="113"/>
      <c r="J166" s="21"/>
      <c r="K166" s="50">
        <f t="shared" si="19"/>
        <v>181.22</v>
      </c>
      <c r="L166" s="136"/>
      <c r="M166" s="136"/>
      <c r="N166" s="36"/>
      <c r="O166" s="136"/>
      <c r="P166" s="136"/>
      <c r="Q166" s="136"/>
      <c r="R166" s="36"/>
      <c r="S166" s="136">
        <f t="shared" si="21"/>
        <v>181.22</v>
      </c>
      <c r="T166" s="61">
        <v>31.4</v>
      </c>
      <c r="U166" s="114">
        <f t="shared" si="22"/>
        <v>0.17327005849244012</v>
      </c>
      <c r="X166" s="5"/>
      <c r="Y166" s="10" t="e">
        <f>Y165-X166</f>
        <v>#REF!</v>
      </c>
      <c r="AB166" s="5"/>
      <c r="AC166" s="5"/>
      <c r="AD166" s="10" t="e">
        <f t="shared" si="24"/>
        <v>#REF!</v>
      </c>
    </row>
    <row r="167" spans="1:30" x14ac:dyDescent="0.35">
      <c r="A167" s="21">
        <f t="shared" si="26"/>
        <v>202308164</v>
      </c>
      <c r="B167" s="57">
        <v>45145</v>
      </c>
      <c r="C167" s="37" t="s">
        <v>526</v>
      </c>
      <c r="D167" s="21" t="str">
        <f>VLOOKUP(C167,'Customer List'!$A$3:$N$4129,2,0)</f>
        <v xml:space="preserve">FOOD REPUBLIC PTE LTD                                  Somerset Orchard@JUICE BAR No: 17   313 Orchard Road #05-01                Singapore 238895                           </v>
      </c>
      <c r="E167" s="42" t="s">
        <v>789</v>
      </c>
      <c r="F167" s="50">
        <v>19.8</v>
      </c>
      <c r="G167" s="128">
        <v>1.58</v>
      </c>
      <c r="H167" s="50"/>
      <c r="I167" s="113"/>
      <c r="J167" s="21"/>
      <c r="K167" s="50">
        <f t="shared" si="19"/>
        <v>21.380000000000003</v>
      </c>
      <c r="L167" s="136"/>
      <c r="M167" s="36"/>
      <c r="N167" s="136"/>
      <c r="O167" s="136"/>
      <c r="P167" s="136"/>
      <c r="Q167" s="136"/>
      <c r="R167" s="36"/>
      <c r="S167" s="136">
        <f t="shared" si="21"/>
        <v>21.380000000000003</v>
      </c>
      <c r="T167" s="61">
        <v>6.6</v>
      </c>
      <c r="U167" s="114">
        <f t="shared" si="22"/>
        <v>0.30869971936389146</v>
      </c>
      <c r="X167" s="5"/>
      <c r="Y167" s="10" t="e">
        <f t="shared" si="25"/>
        <v>#REF!</v>
      </c>
      <c r="AB167" s="5"/>
      <c r="AC167" s="5"/>
      <c r="AD167" s="10" t="e">
        <f t="shared" si="24"/>
        <v>#REF!</v>
      </c>
    </row>
    <row r="168" spans="1:30" x14ac:dyDescent="0.35">
      <c r="A168" s="21">
        <f t="shared" si="26"/>
        <v>202308165</v>
      </c>
      <c r="B168" s="57">
        <v>45145</v>
      </c>
      <c r="C168" t="s">
        <v>600</v>
      </c>
      <c r="D168" s="21" t="str">
        <f>VLOOKUP(C168,'Customer List'!$A$3:$N$4129,2,0)</f>
        <v xml:space="preserve">FOOD REPUBLIC PTE LTD                                  Somerset Orchard@Ice shop No: 17   313 Orchard Road #05-01                Singapore 238895                           </v>
      </c>
      <c r="E168" s="42" t="s">
        <v>789</v>
      </c>
      <c r="F168" s="50">
        <v>164.5</v>
      </c>
      <c r="G168" s="128">
        <v>13.16</v>
      </c>
      <c r="H168" s="50"/>
      <c r="I168" s="113"/>
      <c r="J168" s="21"/>
      <c r="K168" s="50">
        <f t="shared" si="19"/>
        <v>177.66</v>
      </c>
      <c r="L168" s="136"/>
      <c r="M168" s="36"/>
      <c r="N168" s="136"/>
      <c r="O168" s="36"/>
      <c r="P168" s="36"/>
      <c r="Q168" s="136"/>
      <c r="R168" s="36"/>
      <c r="S168" s="136">
        <f t="shared" si="21"/>
        <v>177.66</v>
      </c>
      <c r="T168" s="61">
        <v>56.4</v>
      </c>
      <c r="U168" s="114">
        <f t="shared" si="22"/>
        <v>0.31746031746031744</v>
      </c>
      <c r="X168" s="5"/>
      <c r="Y168" s="10" t="e">
        <f t="shared" si="25"/>
        <v>#REF!</v>
      </c>
      <c r="AB168" s="5"/>
      <c r="AC168" s="5"/>
      <c r="AD168" s="10" t="e">
        <f t="shared" si="24"/>
        <v>#REF!</v>
      </c>
    </row>
    <row r="169" spans="1:30" x14ac:dyDescent="0.35">
      <c r="A169" s="21">
        <f t="shared" si="26"/>
        <v>202308166</v>
      </c>
      <c r="B169" s="57">
        <v>45145</v>
      </c>
      <c r="C169" s="37" t="s">
        <v>202</v>
      </c>
      <c r="D169" s="21" t="str">
        <f>VLOOKUP(C169,'Customer List'!$A$3:$N$4129,2,0)</f>
        <v>通发甜品                                                                   Blk 409 Ang Mo Kio Ave 10.                      #01-18 Singapore 560409</v>
      </c>
      <c r="E169" s="42" t="s">
        <v>789</v>
      </c>
      <c r="F169" s="50">
        <v>334.63</v>
      </c>
      <c r="G169" s="128">
        <v>26.77</v>
      </c>
      <c r="H169" s="50"/>
      <c r="I169" s="113"/>
      <c r="J169" s="21"/>
      <c r="K169" s="50">
        <f t="shared" si="19"/>
        <v>361.4</v>
      </c>
      <c r="L169" s="136"/>
      <c r="M169" s="36"/>
      <c r="N169" s="136"/>
      <c r="O169" s="136"/>
      <c r="P169" s="36"/>
      <c r="Q169" s="136"/>
      <c r="R169" s="36"/>
      <c r="S169" s="136">
        <f t="shared" si="21"/>
        <v>361.4</v>
      </c>
      <c r="T169" s="61">
        <v>89.36</v>
      </c>
      <c r="U169" s="114">
        <f t="shared" si="22"/>
        <v>0.24726065301604871</v>
      </c>
      <c r="X169" s="5"/>
      <c r="Y169" s="10" t="e">
        <f t="shared" si="25"/>
        <v>#REF!</v>
      </c>
      <c r="AB169" s="5"/>
      <c r="AC169" s="5"/>
      <c r="AD169" s="10" t="e">
        <f t="shared" si="24"/>
        <v>#REF!</v>
      </c>
    </row>
    <row r="170" spans="1:30" x14ac:dyDescent="0.35">
      <c r="A170" s="21">
        <f t="shared" si="26"/>
        <v>202308167</v>
      </c>
      <c r="B170" s="57">
        <v>45145</v>
      </c>
      <c r="C170" s="37" t="s">
        <v>241</v>
      </c>
      <c r="D170" s="21" t="str">
        <f>VLOOKUP(C170,'Customer List'!$A$3:$N$4129,2,0)</f>
        <v>顺发冷热清汤                                        Blk 190B Rivervale Drive                    #08-960 Singapore 542190</v>
      </c>
      <c r="E170" s="42" t="s">
        <v>694</v>
      </c>
      <c r="F170" s="50">
        <v>140.83000000000001</v>
      </c>
      <c r="G170" s="128">
        <v>11.27</v>
      </c>
      <c r="H170" s="50"/>
      <c r="I170" s="113"/>
      <c r="J170" s="21"/>
      <c r="K170" s="50">
        <f t="shared" si="19"/>
        <v>152.10000000000002</v>
      </c>
      <c r="L170" s="136"/>
      <c r="M170" s="36"/>
      <c r="N170" s="136"/>
      <c r="O170" s="136"/>
      <c r="P170" s="136"/>
      <c r="Q170" s="136"/>
      <c r="R170" s="36"/>
      <c r="S170" s="136">
        <f t="shared" si="21"/>
        <v>152.10000000000002</v>
      </c>
      <c r="T170" s="61">
        <v>34.020000000000003</v>
      </c>
      <c r="U170" s="114">
        <f t="shared" si="22"/>
        <v>0.22366863905325443</v>
      </c>
      <c r="X170" s="5"/>
      <c r="Y170" s="10" t="e">
        <f t="shared" si="25"/>
        <v>#REF!</v>
      </c>
      <c r="AB170" s="5"/>
      <c r="AC170" s="5"/>
      <c r="AD170" s="10" t="e">
        <f t="shared" si="24"/>
        <v>#REF!</v>
      </c>
    </row>
    <row r="171" spans="1:30" x14ac:dyDescent="0.35">
      <c r="A171" s="21">
        <f t="shared" si="26"/>
        <v>202308168</v>
      </c>
      <c r="B171" s="57">
        <v>45145</v>
      </c>
      <c r="C171" s="37" t="s">
        <v>129</v>
      </c>
      <c r="D171" s="21" t="str">
        <f>VLOOKUP(C171,'Customer List'!$A$3:$N$4129,2,0)</f>
        <v>Tong Shui Desserts                                     101, Upper Cross Street #02-49.                   People's Park Centre, Singapore 058357</v>
      </c>
      <c r="E171" s="42" t="s">
        <v>789</v>
      </c>
      <c r="F171" s="50">
        <v>783</v>
      </c>
      <c r="G171" s="128">
        <v>62.64</v>
      </c>
      <c r="H171" s="50"/>
      <c r="I171" s="113"/>
      <c r="J171" s="21"/>
      <c r="K171" s="50">
        <f t="shared" si="19"/>
        <v>845.64</v>
      </c>
      <c r="L171" s="136"/>
      <c r="M171" s="36"/>
      <c r="N171" s="136"/>
      <c r="O171" s="136"/>
      <c r="P171" s="36"/>
      <c r="Q171" s="136"/>
      <c r="R171" s="136"/>
      <c r="S171" s="136">
        <f t="shared" si="21"/>
        <v>845.64</v>
      </c>
      <c r="T171" s="61">
        <v>170.77</v>
      </c>
      <c r="U171" s="114">
        <f t="shared" si="22"/>
        <v>0.20194172461094556</v>
      </c>
      <c r="X171" s="5"/>
      <c r="Y171" s="10" t="e">
        <f t="shared" si="25"/>
        <v>#REF!</v>
      </c>
      <c r="AB171" s="5"/>
      <c r="AC171" s="5"/>
      <c r="AD171" s="10" t="e">
        <f t="shared" si="24"/>
        <v>#REF!</v>
      </c>
    </row>
    <row r="172" spans="1:30" x14ac:dyDescent="0.35">
      <c r="A172" s="21">
        <f t="shared" si="26"/>
        <v>202308169</v>
      </c>
      <c r="B172" s="57">
        <v>45145</v>
      </c>
      <c r="C172" s="57" t="s">
        <v>599</v>
      </c>
      <c r="D172" s="21" t="str">
        <f>VLOOKUP(C172,'Customer List'!$A$3:$N$4129,2,0)</f>
        <v xml:space="preserve">FOOD REPUBLIC PTE LTD                                  Causeway Point @Juice Bar, Woodlands Square #04-01 Causeway Point Singapore 738099                                                        </v>
      </c>
      <c r="E172" s="42" t="s">
        <v>694</v>
      </c>
      <c r="F172" s="50">
        <v>20</v>
      </c>
      <c r="G172" s="128">
        <v>1.6</v>
      </c>
      <c r="H172" s="50"/>
      <c r="I172" s="113"/>
      <c r="J172" s="21"/>
      <c r="K172" s="50">
        <f t="shared" si="19"/>
        <v>21.6</v>
      </c>
      <c r="L172" s="36"/>
      <c r="M172" s="36"/>
      <c r="N172" s="136"/>
      <c r="O172" s="136"/>
      <c r="P172" s="136"/>
      <c r="Q172" s="136"/>
      <c r="R172" s="36"/>
      <c r="S172" s="136">
        <f t="shared" si="21"/>
        <v>21.6</v>
      </c>
      <c r="T172" s="61">
        <v>5.47</v>
      </c>
      <c r="U172" s="114">
        <f t="shared" si="22"/>
        <v>0.25324074074074071</v>
      </c>
      <c r="X172" s="5"/>
      <c r="Y172" s="10" t="e">
        <f t="shared" si="25"/>
        <v>#REF!</v>
      </c>
      <c r="AB172" s="5"/>
      <c r="AC172" s="5"/>
      <c r="AD172" s="10" t="e">
        <f t="shared" si="24"/>
        <v>#REF!</v>
      </c>
    </row>
    <row r="173" spans="1:30" x14ac:dyDescent="0.35">
      <c r="A173" s="21">
        <f t="shared" si="26"/>
        <v>202308170</v>
      </c>
      <c r="B173" s="57">
        <v>45145</v>
      </c>
      <c r="C173" s="37" t="s">
        <v>552</v>
      </c>
      <c r="D173" s="21" t="str">
        <f>VLOOKUP(C173,'Customer List'!$A$3:$N$4129,2,0)</f>
        <v xml:space="preserve">FOOD REPUBLIC PTE LTD                                  Causeway Point @DRINK STALL, Woodlands Square #04-01 Causeway Point Singapore 738099                                                        </v>
      </c>
      <c r="E173" s="42" t="s">
        <v>694</v>
      </c>
      <c r="F173" s="50">
        <v>4.5</v>
      </c>
      <c r="G173" s="128">
        <v>0.36</v>
      </c>
      <c r="H173" s="50"/>
      <c r="I173" s="113"/>
      <c r="J173" s="21"/>
      <c r="K173" s="50">
        <f t="shared" si="19"/>
        <v>4.8600000000000003</v>
      </c>
      <c r="L173" s="136"/>
      <c r="M173" s="36"/>
      <c r="N173" s="136"/>
      <c r="O173" s="36"/>
      <c r="P173" s="136"/>
      <c r="Q173" s="136"/>
      <c r="R173" s="36"/>
      <c r="S173" s="136">
        <f t="shared" si="21"/>
        <v>4.8600000000000003</v>
      </c>
      <c r="T173" s="61">
        <v>0.6</v>
      </c>
      <c r="U173" s="114">
        <f t="shared" si="22"/>
        <v>0.12345679012345678</v>
      </c>
      <c r="X173" s="5"/>
      <c r="Y173" s="10" t="e">
        <f t="shared" si="25"/>
        <v>#REF!</v>
      </c>
      <c r="AB173" s="5"/>
      <c r="AC173" s="5"/>
      <c r="AD173" s="10" t="e">
        <f t="shared" si="24"/>
        <v>#REF!</v>
      </c>
    </row>
    <row r="174" spans="1:30" x14ac:dyDescent="0.35">
      <c r="A174" s="21">
        <f t="shared" si="26"/>
        <v>202308171</v>
      </c>
      <c r="B174" s="57">
        <v>45145</v>
      </c>
      <c r="C174" s="37" t="s">
        <v>910</v>
      </c>
      <c r="D174" s="21" t="str">
        <f>VLOOKUP(C174,'Customer List'!$A$3:$N$4129,2,0)</f>
        <v xml:space="preserve">FOOD REPUBLIC PTE LTD                                  Causeway Point @Ice Shop, Woodlands Square #04-01 Causeway Point Singapore 738099                                                        </v>
      </c>
      <c r="E174" s="42" t="s">
        <v>694</v>
      </c>
      <c r="F174" s="50">
        <v>513.9</v>
      </c>
      <c r="G174" s="128">
        <v>41.11</v>
      </c>
      <c r="H174" s="50"/>
      <c r="I174" s="113"/>
      <c r="J174" s="21"/>
      <c r="K174" s="50">
        <f t="shared" si="19"/>
        <v>555.01</v>
      </c>
      <c r="L174" s="136"/>
      <c r="M174" s="36"/>
      <c r="N174" s="136"/>
      <c r="O174" s="136"/>
      <c r="P174" s="136"/>
      <c r="Q174" s="136"/>
      <c r="R174" s="36"/>
      <c r="S174" s="136">
        <f t="shared" si="21"/>
        <v>555.01</v>
      </c>
      <c r="T174" s="61">
        <v>150.11000000000001</v>
      </c>
      <c r="U174" s="114">
        <f t="shared" si="22"/>
        <v>0.27046359525053604</v>
      </c>
      <c r="X174" s="5"/>
      <c r="Y174" s="10" t="e">
        <f t="shared" si="25"/>
        <v>#REF!</v>
      </c>
      <c r="AB174" s="5"/>
      <c r="AC174" s="5"/>
      <c r="AD174" s="10" t="e">
        <f t="shared" si="24"/>
        <v>#REF!</v>
      </c>
    </row>
    <row r="175" spans="1:30" x14ac:dyDescent="0.35">
      <c r="A175" s="21">
        <f t="shared" si="26"/>
        <v>202308172</v>
      </c>
      <c r="B175" s="57">
        <v>45145</v>
      </c>
      <c r="C175" s="37" t="s">
        <v>97</v>
      </c>
      <c r="D175" s="21" t="str">
        <f>VLOOKUP(C175,'Customer List'!$A$3:$N$4129,2,0)</f>
        <v xml:space="preserve">Zhu Fang Ruo                                                11 Canberra Road #01-05. Singapore 759775.              </v>
      </c>
      <c r="E175" s="42" t="s">
        <v>789</v>
      </c>
      <c r="F175" s="50">
        <v>276.5</v>
      </c>
      <c r="G175" s="128">
        <v>22.12</v>
      </c>
      <c r="H175" s="50"/>
      <c r="I175" s="113"/>
      <c r="J175" s="21"/>
      <c r="K175" s="50">
        <f t="shared" si="19"/>
        <v>298.62</v>
      </c>
      <c r="L175" s="136"/>
      <c r="M175" s="36"/>
      <c r="N175" s="136"/>
      <c r="O175" s="36"/>
      <c r="P175" s="136"/>
      <c r="Q175" s="136"/>
      <c r="R175" s="36"/>
      <c r="S175" s="136">
        <f t="shared" si="21"/>
        <v>298.62</v>
      </c>
      <c r="T175" s="61">
        <v>77.72</v>
      </c>
      <c r="U175" s="114">
        <f t="shared" si="22"/>
        <v>0.26026388051704508</v>
      </c>
      <c r="X175" s="5"/>
      <c r="Y175" s="10" t="e">
        <f t="shared" si="25"/>
        <v>#REF!</v>
      </c>
      <c r="AB175" s="5"/>
      <c r="AC175" s="5"/>
      <c r="AD175" s="10" t="e">
        <f t="shared" si="24"/>
        <v>#REF!</v>
      </c>
    </row>
    <row r="176" spans="1:30" x14ac:dyDescent="0.35">
      <c r="A176" s="21">
        <f t="shared" si="26"/>
        <v>202308173</v>
      </c>
      <c r="B176" s="57"/>
      <c r="C176" s="37"/>
      <c r="D176" s="21" t="e">
        <f>VLOOKUP(C176,'Customer List'!$A$3:$N$4129,2,0)</f>
        <v>#N/A</v>
      </c>
      <c r="E176" s="42"/>
      <c r="F176" s="50"/>
      <c r="G176" s="128">
        <f t="shared" si="18"/>
        <v>0</v>
      </c>
      <c r="H176" s="50"/>
      <c r="I176" s="113"/>
      <c r="J176" s="21"/>
      <c r="K176" s="50">
        <f t="shared" si="19"/>
        <v>0</v>
      </c>
      <c r="L176" s="36"/>
      <c r="M176" s="36"/>
      <c r="N176" s="36"/>
      <c r="O176" s="36"/>
      <c r="P176" s="136"/>
      <c r="Q176" s="136"/>
      <c r="R176" s="36"/>
      <c r="S176" s="136">
        <f t="shared" si="21"/>
        <v>0</v>
      </c>
      <c r="U176" s="114" t="e">
        <f t="shared" si="22"/>
        <v>#DIV/0!</v>
      </c>
      <c r="X176" s="5"/>
      <c r="Y176" s="10" t="e">
        <f>Y175-X176</f>
        <v>#REF!</v>
      </c>
      <c r="AB176" s="5"/>
      <c r="AC176" s="5"/>
      <c r="AD176" s="10" t="e">
        <f t="shared" si="24"/>
        <v>#REF!</v>
      </c>
    </row>
    <row r="177" spans="1:30" x14ac:dyDescent="0.35">
      <c r="A177" s="21">
        <f t="shared" si="26"/>
        <v>202308174</v>
      </c>
      <c r="B177" s="57"/>
      <c r="C177" s="37"/>
      <c r="D177" s="21" t="e">
        <f>VLOOKUP(C177,'Customer List'!$A$3:$N$4129,2,0)</f>
        <v>#N/A</v>
      </c>
      <c r="E177" s="42"/>
      <c r="F177" s="50"/>
      <c r="G177" s="128">
        <f t="shared" si="18"/>
        <v>0</v>
      </c>
      <c r="H177" s="50"/>
      <c r="I177" s="113"/>
      <c r="J177" s="21"/>
      <c r="K177" s="50">
        <f t="shared" si="19"/>
        <v>0</v>
      </c>
      <c r="L177" s="136"/>
      <c r="M177" s="36"/>
      <c r="N177" s="36"/>
      <c r="O177" s="136"/>
      <c r="P177" s="136"/>
      <c r="Q177" s="136"/>
      <c r="R177" s="36"/>
      <c r="S177" s="136">
        <f t="shared" si="21"/>
        <v>0</v>
      </c>
      <c r="U177" s="114" t="e">
        <f t="shared" si="22"/>
        <v>#DIV/0!</v>
      </c>
      <c r="X177" s="5"/>
      <c r="Y177" s="10" t="e">
        <f t="shared" si="25"/>
        <v>#REF!</v>
      </c>
      <c r="AB177" s="5"/>
      <c r="AC177" s="5"/>
      <c r="AD177" s="10" t="e">
        <f t="shared" si="24"/>
        <v>#REF!</v>
      </c>
    </row>
    <row r="178" spans="1:30" x14ac:dyDescent="0.35">
      <c r="A178" s="21">
        <f t="shared" si="26"/>
        <v>202308175</v>
      </c>
      <c r="B178" s="57">
        <v>45145</v>
      </c>
      <c r="C178" s="37" t="s">
        <v>777</v>
      </c>
      <c r="D178" s="21" t="str">
        <f>VLOOKUP(C178,'Customer List'!$A$3:$N$4129,2,0)</f>
        <v>R&amp;B TEA SINGAPORE                                  2 BAYFRONT AVENUE #B2-49/53 MARINA BAY SANDS, SINGAPORE 018972</v>
      </c>
      <c r="E178" s="42" t="s">
        <v>789</v>
      </c>
      <c r="F178" s="50">
        <v>69</v>
      </c>
      <c r="G178" s="128">
        <v>5.52</v>
      </c>
      <c r="H178" s="50"/>
      <c r="I178" s="113"/>
      <c r="J178" s="21"/>
      <c r="K178" s="50">
        <f t="shared" si="19"/>
        <v>74.52</v>
      </c>
      <c r="L178" s="136"/>
      <c r="M178" s="36"/>
      <c r="N178" s="36"/>
      <c r="O178" s="136"/>
      <c r="P178" s="136"/>
      <c r="Q178" s="136"/>
      <c r="R178" s="36"/>
      <c r="S178" s="136">
        <f t="shared" si="21"/>
        <v>74.52</v>
      </c>
      <c r="T178" s="61">
        <v>39.799999999999997</v>
      </c>
      <c r="U178" s="114">
        <f t="shared" si="22"/>
        <v>0.53408480944712833</v>
      </c>
      <c r="X178" s="5"/>
      <c r="Y178" s="10" t="e">
        <f>Y177-X178</f>
        <v>#REF!</v>
      </c>
      <c r="AB178" s="5"/>
      <c r="AC178" s="5"/>
      <c r="AD178" s="10" t="e">
        <f t="shared" si="24"/>
        <v>#REF!</v>
      </c>
    </row>
    <row r="179" spans="1:30" x14ac:dyDescent="0.35">
      <c r="A179" s="21">
        <f t="shared" si="26"/>
        <v>202308176</v>
      </c>
      <c r="B179" s="57">
        <v>45145</v>
      </c>
      <c r="C179" s="37" t="s">
        <v>537</v>
      </c>
      <c r="D179" s="21" t="str">
        <f>VLOOKUP(C179,'Customer List'!$A$3:$N$4129,2,0)</f>
        <v xml:space="preserve">FOOD REPUBLIC PTE LTD                                  Somerset Orchard@Drink stall No: 17   313 Orchard Road #05-01                Singapore 238895                           </v>
      </c>
      <c r="E179" s="42" t="s">
        <v>789</v>
      </c>
      <c r="F179" s="50">
        <v>34.9</v>
      </c>
      <c r="G179" s="128">
        <v>2.79</v>
      </c>
      <c r="H179" s="50"/>
      <c r="I179" s="113"/>
      <c r="J179" s="21"/>
      <c r="K179" s="50">
        <f t="shared" si="19"/>
        <v>37.69</v>
      </c>
      <c r="L179" s="136"/>
      <c r="M179" s="136"/>
      <c r="N179" s="36"/>
      <c r="O179" s="136"/>
      <c r="P179" s="136"/>
      <c r="Q179" s="136"/>
      <c r="R179" s="36"/>
      <c r="S179" s="136">
        <f t="shared" si="21"/>
        <v>37.69</v>
      </c>
      <c r="T179" s="61">
        <v>12.77</v>
      </c>
      <c r="U179" s="114">
        <f t="shared" si="22"/>
        <v>0.33881666224462725</v>
      </c>
      <c r="X179" s="5"/>
      <c r="Y179" s="10"/>
      <c r="AB179" s="5"/>
      <c r="AC179" s="5"/>
      <c r="AD179" s="10"/>
    </row>
    <row r="180" spans="1:30" x14ac:dyDescent="0.35">
      <c r="A180" s="21">
        <f t="shared" si="26"/>
        <v>202308177</v>
      </c>
      <c r="B180" s="57"/>
      <c r="C180" s="37"/>
      <c r="D180" s="21" t="e">
        <f>VLOOKUP(C180,'Customer List'!$A$3:$N$4129,2,0)</f>
        <v>#N/A</v>
      </c>
      <c r="E180" s="42"/>
      <c r="F180" s="50"/>
      <c r="G180" s="128">
        <f t="shared" si="18"/>
        <v>0</v>
      </c>
      <c r="H180" s="50"/>
      <c r="I180" s="113"/>
      <c r="J180" s="21"/>
      <c r="K180" s="50">
        <f t="shared" si="19"/>
        <v>0</v>
      </c>
      <c r="L180" s="136"/>
      <c r="M180" s="36"/>
      <c r="N180" s="36"/>
      <c r="O180" s="136"/>
      <c r="P180" s="36"/>
      <c r="Q180" s="136"/>
      <c r="R180" s="36"/>
      <c r="S180" s="136">
        <f t="shared" si="21"/>
        <v>0</v>
      </c>
      <c r="U180" s="114" t="e">
        <f t="shared" si="22"/>
        <v>#DIV/0!</v>
      </c>
      <c r="X180" s="5"/>
      <c r="Y180" s="10" t="e">
        <f>Y178-X180</f>
        <v>#REF!</v>
      </c>
      <c r="AB180" s="5"/>
      <c r="AC180" s="5"/>
      <c r="AD180" s="10" t="e">
        <f>AD178+AB180-AC180</f>
        <v>#REF!</v>
      </c>
    </row>
    <row r="181" spans="1:30" x14ac:dyDescent="0.35">
      <c r="A181" s="21">
        <f t="shared" si="26"/>
        <v>202308178</v>
      </c>
      <c r="B181" s="57">
        <v>45145</v>
      </c>
      <c r="C181" s="37" t="s">
        <v>83</v>
      </c>
      <c r="D181" s="21" t="str">
        <f>VLOOKUP(C181,'Customer List'!$A$3:$N$4129,2,0)</f>
        <v xml:space="preserve">Koufu - Dessert                                     Gourmet Paradise  Toa Payoh Lorong 6, Blk 480 #B1-01 Singapore     </v>
      </c>
      <c r="E181" s="42" t="s">
        <v>694</v>
      </c>
      <c r="F181" s="50">
        <v>390.8</v>
      </c>
      <c r="G181" s="128">
        <v>31.26</v>
      </c>
      <c r="H181" s="50"/>
      <c r="I181" s="113"/>
      <c r="J181" s="21"/>
      <c r="K181" s="50">
        <f t="shared" si="19"/>
        <v>422.06</v>
      </c>
      <c r="L181" s="136"/>
      <c r="M181" s="36"/>
      <c r="N181" s="36"/>
      <c r="O181" s="136"/>
      <c r="P181" s="136"/>
      <c r="Q181" s="136"/>
      <c r="R181" s="36"/>
      <c r="S181" s="136">
        <f t="shared" si="21"/>
        <v>422.06</v>
      </c>
      <c r="T181" s="61">
        <v>67.91</v>
      </c>
      <c r="U181" s="114">
        <f t="shared" si="22"/>
        <v>0.16090129365493058</v>
      </c>
      <c r="X181" s="5"/>
      <c r="Y181" s="10" t="e">
        <f t="shared" si="25"/>
        <v>#REF!</v>
      </c>
      <c r="AB181" s="5"/>
      <c r="AC181" s="5"/>
      <c r="AD181" s="10" t="e">
        <f t="shared" si="24"/>
        <v>#REF!</v>
      </c>
    </row>
    <row r="182" spans="1:30" x14ac:dyDescent="0.35">
      <c r="A182" s="21">
        <f t="shared" si="26"/>
        <v>202308179</v>
      </c>
      <c r="B182" s="57">
        <v>45145</v>
      </c>
      <c r="C182" s="37" t="s">
        <v>84</v>
      </c>
      <c r="D182" s="21" t="str">
        <f>VLOOKUP(C182,'Customer List'!$A$3:$N$4129,2,0)</f>
        <v>NEW TRENDS                                                  Stall :  Blk 75, Toa Payoh 5, Food Centre #01-23, Singapore 310075</v>
      </c>
      <c r="E182" s="42" t="s">
        <v>694</v>
      </c>
      <c r="F182" s="50">
        <v>109</v>
      </c>
      <c r="G182" s="128">
        <v>8.7200000000000006</v>
      </c>
      <c r="H182" s="50"/>
      <c r="I182" s="113"/>
      <c r="J182" s="21"/>
      <c r="K182" s="50">
        <f t="shared" si="19"/>
        <v>117.72</v>
      </c>
      <c r="L182" s="136"/>
      <c r="M182" s="36"/>
      <c r="N182" s="36"/>
      <c r="O182" s="136"/>
      <c r="P182" s="36"/>
      <c r="Q182" s="136"/>
      <c r="R182" s="36"/>
      <c r="S182" s="136">
        <f t="shared" si="21"/>
        <v>117.72</v>
      </c>
      <c r="T182" s="61">
        <v>22.86</v>
      </c>
      <c r="U182" s="114">
        <f t="shared" si="22"/>
        <v>0.19418960244648317</v>
      </c>
      <c r="X182" s="5"/>
      <c r="Y182" s="10" t="e">
        <f t="shared" si="25"/>
        <v>#REF!</v>
      </c>
      <c r="AB182" s="5"/>
      <c r="AC182" s="5"/>
      <c r="AD182" s="10" t="e">
        <f t="shared" si="24"/>
        <v>#REF!</v>
      </c>
    </row>
    <row r="183" spans="1:30" x14ac:dyDescent="0.35">
      <c r="A183" s="21">
        <f t="shared" si="26"/>
        <v>202308180</v>
      </c>
      <c r="B183" s="57"/>
      <c r="C183" s="37"/>
      <c r="D183" s="21" t="e">
        <f>VLOOKUP(C183,'Customer List'!$A$3:$N$4129,2,0)</f>
        <v>#N/A</v>
      </c>
      <c r="E183" s="42"/>
      <c r="F183" s="50"/>
      <c r="G183" s="128">
        <f t="shared" si="18"/>
        <v>0</v>
      </c>
      <c r="H183" s="50"/>
      <c r="I183" s="113"/>
      <c r="J183" s="21"/>
      <c r="K183" s="50">
        <f t="shared" si="19"/>
        <v>0</v>
      </c>
      <c r="L183" s="136"/>
      <c r="M183" s="36"/>
      <c r="N183" s="36"/>
      <c r="O183" s="36"/>
      <c r="P183" s="136"/>
      <c r="Q183" s="136"/>
      <c r="R183" s="36"/>
      <c r="S183" s="136">
        <f t="shared" si="21"/>
        <v>0</v>
      </c>
      <c r="U183" s="114" t="e">
        <f t="shared" si="22"/>
        <v>#DIV/0!</v>
      </c>
      <c r="X183" s="5"/>
      <c r="Y183" s="10" t="e">
        <f t="shared" si="25"/>
        <v>#REF!</v>
      </c>
      <c r="AB183" s="5"/>
      <c r="AC183" s="5"/>
      <c r="AD183" s="10" t="e">
        <f t="shared" si="24"/>
        <v>#REF!</v>
      </c>
    </row>
    <row r="184" spans="1:30" x14ac:dyDescent="0.35">
      <c r="A184" s="21">
        <f t="shared" si="26"/>
        <v>202308181</v>
      </c>
      <c r="B184" s="57"/>
      <c r="C184" s="37"/>
      <c r="D184" s="21" t="e">
        <f>VLOOKUP(C184,'Customer List'!$A$3:$N$4129,2,0)</f>
        <v>#N/A</v>
      </c>
      <c r="E184" s="42"/>
      <c r="F184" s="50"/>
      <c r="G184" s="128">
        <f t="shared" si="18"/>
        <v>0</v>
      </c>
      <c r="H184" s="50"/>
      <c r="I184" s="113"/>
      <c r="J184" s="21"/>
      <c r="K184" s="50">
        <f t="shared" si="19"/>
        <v>0</v>
      </c>
      <c r="L184" s="136"/>
      <c r="M184" s="36"/>
      <c r="N184" s="36"/>
      <c r="O184" s="36"/>
      <c r="P184" s="136"/>
      <c r="Q184" s="136"/>
      <c r="R184" s="36"/>
      <c r="S184" s="136">
        <f t="shared" si="21"/>
        <v>0</v>
      </c>
      <c r="U184" s="114" t="e">
        <f t="shared" si="22"/>
        <v>#DIV/0!</v>
      </c>
      <c r="X184" s="5"/>
      <c r="Y184" s="10" t="e">
        <f>Y183-X184</f>
        <v>#REF!</v>
      </c>
      <c r="AB184" s="5"/>
      <c r="AC184" s="5"/>
      <c r="AD184" s="10" t="e">
        <f>#REF!+AB184-AC184</f>
        <v>#REF!</v>
      </c>
    </row>
    <row r="185" spans="1:30" x14ac:dyDescent="0.35">
      <c r="A185" s="21">
        <f t="shared" si="26"/>
        <v>202308182</v>
      </c>
      <c r="B185" s="57"/>
      <c r="C185" s="37"/>
      <c r="D185" s="21" t="e">
        <f>VLOOKUP(C185,'Customer List'!$A$3:$N$4129,2,0)</f>
        <v>#N/A</v>
      </c>
      <c r="E185" s="42"/>
      <c r="F185" s="50"/>
      <c r="G185" s="128">
        <f t="shared" si="18"/>
        <v>0</v>
      </c>
      <c r="H185" s="50"/>
      <c r="I185" s="113"/>
      <c r="J185" s="21"/>
      <c r="K185" s="50">
        <f t="shared" si="19"/>
        <v>0</v>
      </c>
      <c r="L185" s="136"/>
      <c r="M185" s="36"/>
      <c r="N185" s="36"/>
      <c r="O185" s="136"/>
      <c r="P185" s="136"/>
      <c r="Q185" s="136"/>
      <c r="R185" s="136"/>
      <c r="S185" s="136">
        <f t="shared" si="21"/>
        <v>0</v>
      </c>
      <c r="U185" s="114" t="e">
        <f t="shared" si="22"/>
        <v>#DIV/0!</v>
      </c>
      <c r="X185" s="5"/>
      <c r="Y185" s="10" t="e">
        <f t="shared" si="25"/>
        <v>#REF!</v>
      </c>
      <c r="AB185" s="5"/>
      <c r="AC185" s="5"/>
      <c r="AD185" s="10" t="e">
        <f t="shared" ref="AD185:AD248" si="27">AD184+AB185-AC185</f>
        <v>#REF!</v>
      </c>
    </row>
    <row r="186" spans="1:30" x14ac:dyDescent="0.35">
      <c r="A186" s="21">
        <f t="shared" si="26"/>
        <v>202308183</v>
      </c>
      <c r="B186" s="57"/>
      <c r="C186" s="37"/>
      <c r="D186" s="21" t="e">
        <f>VLOOKUP(C186,'Customer List'!$A$3:$N$4129,2,0)</f>
        <v>#N/A</v>
      </c>
      <c r="E186" s="42"/>
      <c r="F186" s="50"/>
      <c r="G186" s="128">
        <f t="shared" si="18"/>
        <v>0</v>
      </c>
      <c r="H186" s="50"/>
      <c r="I186" s="113"/>
      <c r="J186" s="21"/>
      <c r="K186" s="50">
        <f t="shared" si="19"/>
        <v>0</v>
      </c>
      <c r="L186" s="136"/>
      <c r="M186" s="36"/>
      <c r="N186" s="36"/>
      <c r="O186" s="136"/>
      <c r="P186" s="136"/>
      <c r="Q186" s="136"/>
      <c r="R186" s="36"/>
      <c r="S186" s="136">
        <f t="shared" si="21"/>
        <v>0</v>
      </c>
      <c r="U186" s="114" t="e">
        <f t="shared" si="22"/>
        <v>#DIV/0!</v>
      </c>
      <c r="X186" s="5"/>
      <c r="Y186" s="10" t="e">
        <f t="shared" si="25"/>
        <v>#REF!</v>
      </c>
      <c r="AB186" s="5"/>
      <c r="AC186" s="5"/>
      <c r="AD186" s="10" t="e">
        <f t="shared" si="27"/>
        <v>#REF!</v>
      </c>
    </row>
    <row r="187" spans="1:30" x14ac:dyDescent="0.35">
      <c r="A187" s="21">
        <f t="shared" si="26"/>
        <v>202308184</v>
      </c>
      <c r="B187" s="57"/>
      <c r="C187" s="37"/>
      <c r="D187" s="21" t="e">
        <f>VLOOKUP(C187,'Customer List'!$A$3:$N$4129,2,0)</f>
        <v>#N/A</v>
      </c>
      <c r="E187" s="42"/>
      <c r="F187" s="50"/>
      <c r="G187" s="128">
        <f t="shared" si="18"/>
        <v>0</v>
      </c>
      <c r="H187" s="50"/>
      <c r="I187" s="113"/>
      <c r="J187" s="21"/>
      <c r="K187" s="50">
        <f t="shared" si="19"/>
        <v>0</v>
      </c>
      <c r="L187" s="136"/>
      <c r="M187" s="136"/>
      <c r="N187" s="36"/>
      <c r="O187" s="136"/>
      <c r="P187" s="136"/>
      <c r="Q187" s="136"/>
      <c r="R187" s="36"/>
      <c r="S187" s="136">
        <f t="shared" si="21"/>
        <v>0</v>
      </c>
      <c r="U187" s="114" t="e">
        <f t="shared" si="22"/>
        <v>#DIV/0!</v>
      </c>
      <c r="X187" s="5"/>
      <c r="Y187" s="10" t="e">
        <f t="shared" si="25"/>
        <v>#REF!</v>
      </c>
      <c r="AB187" s="5"/>
      <c r="AC187" s="5"/>
      <c r="AD187" s="10" t="e">
        <f t="shared" si="27"/>
        <v>#REF!</v>
      </c>
    </row>
    <row r="188" spans="1:30" x14ac:dyDescent="0.35">
      <c r="A188" s="21">
        <f t="shared" si="26"/>
        <v>202308185</v>
      </c>
      <c r="B188" s="57"/>
      <c r="C188" s="37"/>
      <c r="D188" s="21" t="e">
        <f>VLOOKUP(C188,'Customer List'!$A$3:$N$4129,2,0)</f>
        <v>#N/A</v>
      </c>
      <c r="E188" s="42"/>
      <c r="F188" s="50"/>
      <c r="G188" s="128">
        <f t="shared" si="18"/>
        <v>0</v>
      </c>
      <c r="H188" s="50"/>
      <c r="I188" s="113"/>
      <c r="J188" s="21"/>
      <c r="K188" s="50">
        <f t="shared" si="19"/>
        <v>0</v>
      </c>
      <c r="L188" s="136"/>
      <c r="M188" s="36"/>
      <c r="N188" s="36"/>
      <c r="O188" s="136"/>
      <c r="P188" s="36"/>
      <c r="Q188" s="136"/>
      <c r="R188" s="36"/>
      <c r="S188" s="136">
        <f t="shared" si="21"/>
        <v>0</v>
      </c>
      <c r="U188" s="114" t="e">
        <f t="shared" si="22"/>
        <v>#DIV/0!</v>
      </c>
      <c r="X188" s="5"/>
      <c r="Y188" s="10" t="e">
        <f>Y187-X188</f>
        <v>#REF!</v>
      </c>
      <c r="AB188" s="5"/>
      <c r="AC188" s="5"/>
      <c r="AD188" s="10" t="e">
        <f t="shared" si="27"/>
        <v>#REF!</v>
      </c>
    </row>
    <row r="189" spans="1:30" x14ac:dyDescent="0.35">
      <c r="A189" s="21">
        <f t="shared" si="26"/>
        <v>202308186</v>
      </c>
      <c r="B189" s="57">
        <v>45146</v>
      </c>
      <c r="C189" s="37" t="s">
        <v>74</v>
      </c>
      <c r="D189" s="21" t="str">
        <f>VLOOKUP(C189,'Customer List'!$A$3:$N$4129,2,0)</f>
        <v>FOOD DYNASTY PTE LTD                                                                                          101 THOMSON ROAD #B1-56 UNITED SQUARE SINGAPORE 307591</v>
      </c>
      <c r="E189" s="42" t="s">
        <v>789</v>
      </c>
      <c r="F189" s="50">
        <v>167</v>
      </c>
      <c r="G189" s="128">
        <v>13.36</v>
      </c>
      <c r="H189" s="50"/>
      <c r="I189" s="113"/>
      <c r="J189" s="21"/>
      <c r="K189" s="50">
        <f t="shared" si="19"/>
        <v>180.36</v>
      </c>
      <c r="L189" s="136"/>
      <c r="M189" s="36"/>
      <c r="N189" s="136"/>
      <c r="O189" s="36"/>
      <c r="P189" s="36"/>
      <c r="Q189" s="136">
        <f>K189</f>
        <v>180.36</v>
      </c>
      <c r="R189" s="36"/>
      <c r="S189" s="136">
        <f t="shared" si="21"/>
        <v>0</v>
      </c>
      <c r="U189" s="114">
        <f t="shared" si="22"/>
        <v>0</v>
      </c>
      <c r="X189" s="5"/>
      <c r="Y189" s="10" t="e">
        <f t="shared" si="25"/>
        <v>#REF!</v>
      </c>
      <c r="AB189" s="5"/>
      <c r="AC189" s="5"/>
      <c r="AD189" s="10" t="e">
        <f t="shared" si="27"/>
        <v>#REF!</v>
      </c>
    </row>
    <row r="190" spans="1:30" x14ac:dyDescent="0.35">
      <c r="A190" s="21">
        <f t="shared" si="26"/>
        <v>202308187</v>
      </c>
      <c r="B190" s="57"/>
      <c r="C190" s="37"/>
      <c r="D190" s="21" t="e">
        <f>VLOOKUP(C190,'Customer List'!$A$3:$N$4129,2,0)</f>
        <v>#N/A</v>
      </c>
      <c r="E190" s="42"/>
      <c r="F190" s="50"/>
      <c r="G190" s="128">
        <f t="shared" si="18"/>
        <v>0</v>
      </c>
      <c r="H190" s="50"/>
      <c r="I190" s="113"/>
      <c r="J190" s="21"/>
      <c r="K190" s="50">
        <f t="shared" si="19"/>
        <v>0</v>
      </c>
      <c r="L190" s="136"/>
      <c r="M190" s="36"/>
      <c r="N190" s="136"/>
      <c r="O190" s="136"/>
      <c r="P190" s="36"/>
      <c r="Q190" s="136"/>
      <c r="R190" s="36"/>
      <c r="S190" s="136">
        <f t="shared" si="21"/>
        <v>0</v>
      </c>
      <c r="U190" s="114">
        <v>0.83919999999999995</v>
      </c>
      <c r="X190" s="5"/>
      <c r="Y190" s="10" t="e">
        <f t="shared" si="25"/>
        <v>#REF!</v>
      </c>
      <c r="AB190" s="5"/>
      <c r="AC190" s="5"/>
      <c r="AD190" s="10" t="e">
        <f t="shared" si="27"/>
        <v>#REF!</v>
      </c>
    </row>
    <row r="191" spans="1:30" x14ac:dyDescent="0.35">
      <c r="A191" s="21">
        <f t="shared" si="26"/>
        <v>202308188</v>
      </c>
      <c r="B191" s="57"/>
      <c r="C191" s="37"/>
      <c r="D191" s="21" t="e">
        <f>VLOOKUP(C191,'Customer List'!$A$3:$N$4129,2,0)</f>
        <v>#N/A</v>
      </c>
      <c r="E191" s="42"/>
      <c r="F191" s="50"/>
      <c r="G191" s="128">
        <f t="shared" si="18"/>
        <v>0</v>
      </c>
      <c r="H191" s="50"/>
      <c r="I191" s="113"/>
      <c r="J191" s="21"/>
      <c r="K191" s="50">
        <f t="shared" si="19"/>
        <v>0</v>
      </c>
      <c r="L191" s="136"/>
      <c r="M191" s="36"/>
      <c r="N191" s="36"/>
      <c r="O191" s="136"/>
      <c r="P191" s="136"/>
      <c r="Q191" s="136"/>
      <c r="R191" s="36"/>
      <c r="S191" s="136">
        <f t="shared" si="21"/>
        <v>0</v>
      </c>
      <c r="U191" s="114" t="e">
        <f t="shared" si="22"/>
        <v>#DIV/0!</v>
      </c>
      <c r="X191" s="5"/>
      <c r="Y191" s="10" t="e">
        <f t="shared" si="25"/>
        <v>#REF!</v>
      </c>
      <c r="AB191" s="5"/>
      <c r="AC191" s="5"/>
      <c r="AD191" s="10" t="e">
        <f t="shared" si="27"/>
        <v>#REF!</v>
      </c>
    </row>
    <row r="192" spans="1:30" x14ac:dyDescent="0.35">
      <c r="A192" s="21">
        <f t="shared" si="26"/>
        <v>202308189</v>
      </c>
      <c r="B192" s="57"/>
      <c r="C192" s="37"/>
      <c r="D192" s="21" t="e">
        <f>VLOOKUP(C192,'Customer List'!$A$3:$N$4129,2,0)</f>
        <v>#N/A</v>
      </c>
      <c r="E192" s="42"/>
      <c r="F192" s="50"/>
      <c r="G192" s="128">
        <f t="shared" si="18"/>
        <v>0</v>
      </c>
      <c r="H192" s="50"/>
      <c r="I192" s="113"/>
      <c r="J192" s="21"/>
      <c r="K192" s="50">
        <f t="shared" si="19"/>
        <v>0</v>
      </c>
      <c r="L192" s="136"/>
      <c r="M192" s="136"/>
      <c r="N192" s="36"/>
      <c r="O192" s="136"/>
      <c r="P192" s="136"/>
      <c r="Q192" s="136"/>
      <c r="R192" s="36"/>
      <c r="S192" s="136">
        <f t="shared" si="21"/>
        <v>0</v>
      </c>
      <c r="U192" s="114" t="e">
        <f t="shared" si="22"/>
        <v>#DIV/0!</v>
      </c>
      <c r="X192" s="5"/>
      <c r="Y192" s="10" t="e">
        <f t="shared" si="25"/>
        <v>#REF!</v>
      </c>
      <c r="AB192" s="5"/>
      <c r="AC192" s="5"/>
      <c r="AD192" s="10" t="e">
        <f t="shared" si="27"/>
        <v>#REF!</v>
      </c>
    </row>
    <row r="193" spans="1:30" x14ac:dyDescent="0.35">
      <c r="A193" s="21">
        <f t="shared" si="26"/>
        <v>202308190</v>
      </c>
      <c r="B193" s="57"/>
      <c r="C193" s="37"/>
      <c r="D193" s="21" t="e">
        <f>VLOOKUP(C193,'Customer List'!$A$3:$N$4129,2,0)</f>
        <v>#N/A</v>
      </c>
      <c r="E193" s="42"/>
      <c r="F193" s="50"/>
      <c r="G193" s="128">
        <f t="shared" si="18"/>
        <v>0</v>
      </c>
      <c r="H193" s="50"/>
      <c r="I193" s="113"/>
      <c r="J193" s="21"/>
      <c r="K193" s="50">
        <f t="shared" si="19"/>
        <v>0</v>
      </c>
      <c r="L193" s="136"/>
      <c r="M193" s="36"/>
      <c r="N193" s="136"/>
      <c r="O193" s="136"/>
      <c r="P193" s="36"/>
      <c r="Q193" s="136"/>
      <c r="R193" s="36"/>
      <c r="S193" s="136">
        <f t="shared" si="21"/>
        <v>0</v>
      </c>
      <c r="U193" s="114" t="e">
        <f t="shared" si="22"/>
        <v>#DIV/0!</v>
      </c>
      <c r="X193" s="5"/>
      <c r="Y193" s="10" t="e">
        <f t="shared" si="25"/>
        <v>#REF!</v>
      </c>
      <c r="AB193" s="5"/>
      <c r="AC193" s="5"/>
      <c r="AD193" s="10" t="e">
        <f t="shared" si="27"/>
        <v>#REF!</v>
      </c>
    </row>
    <row r="194" spans="1:30" x14ac:dyDescent="0.35">
      <c r="A194" s="21">
        <f t="shared" si="26"/>
        <v>202308191</v>
      </c>
      <c r="B194" s="57"/>
      <c r="C194" s="37"/>
      <c r="D194" s="21" t="e">
        <f>VLOOKUP(C194,'Customer List'!$A$3:$N$4129,2,0)</f>
        <v>#N/A</v>
      </c>
      <c r="E194" s="42"/>
      <c r="F194" s="50"/>
      <c r="G194" s="128">
        <f t="shared" si="18"/>
        <v>0</v>
      </c>
      <c r="H194" s="50"/>
      <c r="I194" s="113"/>
      <c r="J194" s="21"/>
      <c r="K194" s="50">
        <f t="shared" si="19"/>
        <v>0</v>
      </c>
      <c r="L194" s="136"/>
      <c r="M194" s="36"/>
      <c r="N194" s="136"/>
      <c r="O194" s="36"/>
      <c r="P194" s="136"/>
      <c r="Q194" s="136"/>
      <c r="R194" s="36"/>
      <c r="S194" s="136">
        <f t="shared" si="21"/>
        <v>0</v>
      </c>
      <c r="U194" s="114" t="e">
        <f t="shared" si="22"/>
        <v>#DIV/0!</v>
      </c>
      <c r="X194" s="5"/>
      <c r="Y194" s="10" t="e">
        <f t="shared" si="25"/>
        <v>#REF!</v>
      </c>
      <c r="AB194" s="5"/>
      <c r="AC194" s="5"/>
      <c r="AD194" s="10" t="e">
        <f t="shared" si="27"/>
        <v>#REF!</v>
      </c>
    </row>
    <row r="195" spans="1:30" x14ac:dyDescent="0.35">
      <c r="A195" s="21">
        <f t="shared" si="26"/>
        <v>202308192</v>
      </c>
      <c r="B195" s="57"/>
      <c r="C195" s="37"/>
      <c r="D195" s="21" t="e">
        <f>VLOOKUP(C195,'Customer List'!$A$3:$N$4129,2,0)</f>
        <v>#N/A</v>
      </c>
      <c r="E195" s="42"/>
      <c r="F195" s="50"/>
      <c r="G195" s="128">
        <f t="shared" si="18"/>
        <v>0</v>
      </c>
      <c r="H195" s="50"/>
      <c r="I195" s="113"/>
      <c r="J195" s="21"/>
      <c r="K195" s="50">
        <f t="shared" si="19"/>
        <v>0</v>
      </c>
      <c r="L195" s="136"/>
      <c r="M195" s="36"/>
      <c r="N195" s="136"/>
      <c r="O195" s="36"/>
      <c r="P195" s="36"/>
      <c r="Q195" s="136"/>
      <c r="R195" s="36"/>
      <c r="S195" s="136">
        <f t="shared" si="21"/>
        <v>0</v>
      </c>
      <c r="U195" s="114" t="e">
        <f t="shared" si="22"/>
        <v>#DIV/0!</v>
      </c>
      <c r="X195" s="5"/>
      <c r="Y195" s="10" t="e">
        <f t="shared" si="25"/>
        <v>#REF!</v>
      </c>
      <c r="AB195" s="5"/>
      <c r="AC195" s="5"/>
      <c r="AD195" s="10" t="e">
        <f t="shared" si="27"/>
        <v>#REF!</v>
      </c>
    </row>
    <row r="196" spans="1:30" x14ac:dyDescent="0.35">
      <c r="A196" s="21">
        <f t="shared" si="26"/>
        <v>202308193</v>
      </c>
      <c r="B196" s="57"/>
      <c r="C196" s="37"/>
      <c r="D196" s="21" t="e">
        <f>VLOOKUP(C196,'Customer List'!$A$3:$N$4129,2,0)</f>
        <v>#N/A</v>
      </c>
      <c r="E196" s="42"/>
      <c r="F196" s="50"/>
      <c r="G196" s="128">
        <f t="shared" si="18"/>
        <v>0</v>
      </c>
      <c r="H196" s="50"/>
      <c r="I196" s="113"/>
      <c r="J196" s="21"/>
      <c r="K196" s="50">
        <f t="shared" si="19"/>
        <v>0</v>
      </c>
      <c r="L196" s="136"/>
      <c r="M196" s="36"/>
      <c r="N196" s="136"/>
      <c r="O196" s="136"/>
      <c r="P196" s="36"/>
      <c r="Q196" s="136"/>
      <c r="R196" s="36"/>
      <c r="S196" s="136">
        <f t="shared" si="21"/>
        <v>0</v>
      </c>
      <c r="U196" s="114" t="e">
        <f t="shared" si="22"/>
        <v>#DIV/0!</v>
      </c>
      <c r="X196" s="5"/>
      <c r="Y196" s="10" t="e">
        <f t="shared" si="25"/>
        <v>#REF!</v>
      </c>
      <c r="AB196" s="5"/>
      <c r="AC196" s="5"/>
      <c r="AD196" s="10" t="e">
        <f t="shared" si="27"/>
        <v>#REF!</v>
      </c>
    </row>
    <row r="197" spans="1:30" x14ac:dyDescent="0.35">
      <c r="A197" s="21">
        <f t="shared" si="26"/>
        <v>202308194</v>
      </c>
      <c r="B197" s="57"/>
      <c r="C197" s="37"/>
      <c r="D197" s="21" t="e">
        <f>VLOOKUP(C197,'Customer List'!$A$3:$N$4129,2,0)</f>
        <v>#N/A</v>
      </c>
      <c r="E197" s="42"/>
      <c r="F197" s="50"/>
      <c r="G197" s="128">
        <f t="shared" ref="G197:G260" si="28">F197*0.08</f>
        <v>0</v>
      </c>
      <c r="H197" s="50"/>
      <c r="I197" s="113"/>
      <c r="J197" s="21"/>
      <c r="K197" s="50">
        <f t="shared" si="19"/>
        <v>0</v>
      </c>
      <c r="L197" s="136"/>
      <c r="M197" s="36"/>
      <c r="N197" s="36"/>
      <c r="O197" s="136"/>
      <c r="P197" s="136"/>
      <c r="Q197" s="136"/>
      <c r="R197" s="36"/>
      <c r="S197" s="136">
        <f t="shared" si="21"/>
        <v>0</v>
      </c>
      <c r="U197" s="114" t="e">
        <f t="shared" si="22"/>
        <v>#DIV/0!</v>
      </c>
      <c r="X197" s="5"/>
      <c r="Y197" s="10" t="e">
        <f t="shared" si="25"/>
        <v>#REF!</v>
      </c>
      <c r="AB197" s="5"/>
      <c r="AC197" s="5"/>
      <c r="AD197" s="10" t="e">
        <f t="shared" si="27"/>
        <v>#REF!</v>
      </c>
    </row>
    <row r="198" spans="1:30" x14ac:dyDescent="0.35">
      <c r="A198" s="21">
        <f t="shared" si="26"/>
        <v>202308195</v>
      </c>
      <c r="B198" s="57">
        <v>45146</v>
      </c>
      <c r="C198" s="37" t="s">
        <v>127</v>
      </c>
      <c r="D198" s="21" t="str">
        <f>VLOOKUP(C198,'Customer List'!$A$3:$N$4129,2,0)</f>
        <v>DRINK &amp; DESSERT STALL                                                     Nex 23 Serangoon Central                                   #04-16. Nex Shopping Mall. Singapore 556083</v>
      </c>
      <c r="E198" s="42" t="s">
        <v>694</v>
      </c>
      <c r="F198" s="50">
        <v>647.1</v>
      </c>
      <c r="G198" s="128">
        <v>51.77</v>
      </c>
      <c r="H198" s="50"/>
      <c r="I198" s="113"/>
      <c r="J198" s="21"/>
      <c r="K198" s="50">
        <f t="shared" si="19"/>
        <v>698.87</v>
      </c>
      <c r="L198" s="36"/>
      <c r="M198" s="36"/>
      <c r="N198" s="36"/>
      <c r="O198" s="136">
        <f>K198</f>
        <v>698.87</v>
      </c>
      <c r="P198" s="136"/>
      <c r="Q198" s="136"/>
      <c r="R198" s="36"/>
      <c r="S198" s="136">
        <f t="shared" si="21"/>
        <v>0</v>
      </c>
      <c r="U198" s="114">
        <f t="shared" si="22"/>
        <v>0</v>
      </c>
      <c r="X198" s="5"/>
      <c r="Y198" s="10" t="e">
        <f t="shared" si="25"/>
        <v>#REF!</v>
      </c>
      <c r="AB198" s="5"/>
      <c r="AC198" s="5"/>
      <c r="AD198" s="10" t="e">
        <f t="shared" si="27"/>
        <v>#REF!</v>
      </c>
    </row>
    <row r="199" spans="1:30" x14ac:dyDescent="0.35">
      <c r="A199" s="21">
        <f t="shared" si="26"/>
        <v>202308196</v>
      </c>
      <c r="B199" s="57"/>
      <c r="C199" s="37"/>
      <c r="D199" s="21" t="e">
        <f>VLOOKUP(C199,'Customer List'!$A$3:$N$4129,2,0)</f>
        <v>#N/A</v>
      </c>
      <c r="E199" s="42"/>
      <c r="F199" s="50"/>
      <c r="G199" s="128">
        <f t="shared" si="28"/>
        <v>0</v>
      </c>
      <c r="H199" s="50"/>
      <c r="I199" s="113"/>
      <c r="J199" s="21"/>
      <c r="K199" s="50">
        <f t="shared" si="19"/>
        <v>0</v>
      </c>
      <c r="L199" s="136"/>
      <c r="M199" s="36"/>
      <c r="N199" s="36"/>
      <c r="O199" s="136"/>
      <c r="P199" s="36"/>
      <c r="Q199" s="136"/>
      <c r="R199" s="36"/>
      <c r="S199" s="136">
        <f t="shared" si="21"/>
        <v>0</v>
      </c>
      <c r="U199" s="114" t="e">
        <f t="shared" si="22"/>
        <v>#DIV/0!</v>
      </c>
      <c r="X199" s="5"/>
      <c r="Y199" s="10" t="e">
        <f t="shared" si="25"/>
        <v>#REF!</v>
      </c>
      <c r="AB199" s="5"/>
      <c r="AC199" s="5"/>
      <c r="AD199" s="10" t="e">
        <f t="shared" si="27"/>
        <v>#REF!</v>
      </c>
    </row>
    <row r="200" spans="1:30" x14ac:dyDescent="0.35">
      <c r="A200" s="21">
        <f t="shared" si="26"/>
        <v>202308197</v>
      </c>
      <c r="B200" s="57">
        <v>45146</v>
      </c>
      <c r="C200" s="37" t="s">
        <v>711</v>
      </c>
      <c r="D200" s="21" t="str">
        <f>VLOOKUP(C200,'Customer List'!$A$3:$N$4129,2,0)</f>
        <v xml:space="preserve"> Punggol OASIS (Gourmet Paradise)                 681 Punggol Drive #04-01 OASIS Terraces Singapore 820681  (Drink Stall)</v>
      </c>
      <c r="E200" s="42" t="s">
        <v>694</v>
      </c>
      <c r="F200" s="50">
        <v>10</v>
      </c>
      <c r="G200" s="128">
        <v>0.8</v>
      </c>
      <c r="H200" s="50"/>
      <c r="I200" s="113"/>
      <c r="J200" s="21"/>
      <c r="K200" s="50">
        <f t="shared" si="19"/>
        <v>10.8</v>
      </c>
      <c r="L200" s="136">
        <f>K200</f>
        <v>10.8</v>
      </c>
      <c r="M200" s="136"/>
      <c r="N200" s="36"/>
      <c r="O200" s="36"/>
      <c r="P200" s="136"/>
      <c r="Q200" s="136"/>
      <c r="R200" s="36"/>
      <c r="S200" s="136">
        <f t="shared" si="21"/>
        <v>0</v>
      </c>
      <c r="U200" s="114">
        <f t="shared" si="22"/>
        <v>0</v>
      </c>
      <c r="X200" s="5"/>
      <c r="Y200" s="10" t="e">
        <f t="shared" si="25"/>
        <v>#REF!</v>
      </c>
      <c r="AB200" s="5"/>
      <c r="AC200" s="5"/>
      <c r="AD200" s="10" t="e">
        <f t="shared" si="27"/>
        <v>#REF!</v>
      </c>
    </row>
    <row r="201" spans="1:30" x14ac:dyDescent="0.35">
      <c r="A201" s="21">
        <f t="shared" si="26"/>
        <v>202308198</v>
      </c>
      <c r="B201" s="57"/>
      <c r="C201" s="37"/>
      <c r="D201" s="21" t="e">
        <f>VLOOKUP(C201,'Customer List'!$A$3:$N$4129,2,0)</f>
        <v>#N/A</v>
      </c>
      <c r="E201" s="42"/>
      <c r="F201" s="50"/>
      <c r="G201" s="128">
        <f t="shared" si="28"/>
        <v>0</v>
      </c>
      <c r="H201" s="50"/>
      <c r="I201" s="113"/>
      <c r="J201" s="21"/>
      <c r="K201" s="50">
        <f t="shared" si="19"/>
        <v>0</v>
      </c>
      <c r="L201" s="136"/>
      <c r="M201" s="36"/>
      <c r="N201" s="136"/>
      <c r="O201" s="136"/>
      <c r="P201" s="36"/>
      <c r="Q201" s="36"/>
      <c r="R201" s="36"/>
      <c r="S201" s="136">
        <f t="shared" si="21"/>
        <v>0</v>
      </c>
      <c r="U201" s="114" t="e">
        <f t="shared" si="22"/>
        <v>#DIV/0!</v>
      </c>
      <c r="X201" s="5"/>
      <c r="Y201" s="10" t="e">
        <f t="shared" si="25"/>
        <v>#REF!</v>
      </c>
      <c r="AB201" s="5"/>
      <c r="AC201" s="5"/>
      <c r="AD201" s="10" t="e">
        <f t="shared" si="27"/>
        <v>#REF!</v>
      </c>
    </row>
    <row r="202" spans="1:30" x14ac:dyDescent="0.35">
      <c r="A202" s="21">
        <f t="shared" si="26"/>
        <v>202308199</v>
      </c>
      <c r="B202" s="57"/>
      <c r="C202" s="37"/>
      <c r="D202" s="21" t="e">
        <f>VLOOKUP(C202,'Customer List'!$A$3:$N$4129,2,0)</f>
        <v>#N/A</v>
      </c>
      <c r="E202" s="42"/>
      <c r="F202" s="50"/>
      <c r="G202" s="128">
        <f t="shared" si="28"/>
        <v>0</v>
      </c>
      <c r="H202" s="50"/>
      <c r="I202" s="113"/>
      <c r="J202" s="21"/>
      <c r="K202" s="50">
        <f t="shared" ref="K202:K265" si="29">F202+G202-H202-J202</f>
        <v>0</v>
      </c>
      <c r="L202" s="136"/>
      <c r="M202" s="36"/>
      <c r="N202" s="136"/>
      <c r="O202" s="136"/>
      <c r="P202" s="136"/>
      <c r="Q202" s="136"/>
      <c r="R202" s="36"/>
      <c r="S202" s="136">
        <f t="shared" si="21"/>
        <v>0</v>
      </c>
      <c r="U202" s="114" t="e">
        <f t="shared" si="22"/>
        <v>#DIV/0!</v>
      </c>
      <c r="X202" s="5"/>
      <c r="Y202" s="10" t="e">
        <f t="shared" si="25"/>
        <v>#REF!</v>
      </c>
      <c r="AB202" s="5"/>
      <c r="AC202" s="5"/>
      <c r="AD202" s="10" t="e">
        <f t="shared" si="27"/>
        <v>#REF!</v>
      </c>
    </row>
    <row r="203" spans="1:30" x14ac:dyDescent="0.35">
      <c r="A203" s="21">
        <f t="shared" si="26"/>
        <v>202308200</v>
      </c>
      <c r="B203" s="57"/>
      <c r="C203" s="37"/>
      <c r="D203" s="21" t="e">
        <f>VLOOKUP(C203,'Customer List'!$A$3:$N$4129,2,0)</f>
        <v>#N/A</v>
      </c>
      <c r="E203" s="42"/>
      <c r="F203" s="50"/>
      <c r="G203" s="128">
        <f t="shared" si="28"/>
        <v>0</v>
      </c>
      <c r="H203" s="50"/>
      <c r="I203" s="113"/>
      <c r="J203" s="21"/>
      <c r="K203" s="50">
        <f t="shared" si="29"/>
        <v>0</v>
      </c>
      <c r="L203" s="136"/>
      <c r="M203" s="136"/>
      <c r="N203" s="136"/>
      <c r="O203" s="136"/>
      <c r="P203" s="136"/>
      <c r="Q203" s="136"/>
      <c r="R203" s="36"/>
      <c r="S203" s="136">
        <f t="shared" si="21"/>
        <v>0</v>
      </c>
      <c r="U203" s="114" t="e">
        <f t="shared" ref="U203:U266" si="30">T203/(F203+G203)</f>
        <v>#DIV/0!</v>
      </c>
      <c r="X203" s="5"/>
      <c r="Y203" s="10" t="e">
        <f t="shared" si="25"/>
        <v>#REF!</v>
      </c>
      <c r="AB203" s="5"/>
      <c r="AC203" s="5"/>
      <c r="AD203" s="10" t="e">
        <f t="shared" si="27"/>
        <v>#REF!</v>
      </c>
    </row>
    <row r="204" spans="1:30" x14ac:dyDescent="0.35">
      <c r="A204" s="21">
        <f t="shared" si="26"/>
        <v>202308201</v>
      </c>
      <c r="B204" s="57"/>
      <c r="C204" s="37"/>
      <c r="D204" s="21" t="e">
        <f>VLOOKUP(C204,'Customer List'!$A$3:$N$4129,2,0)</f>
        <v>#N/A</v>
      </c>
      <c r="E204" s="42"/>
      <c r="F204" s="50"/>
      <c r="G204" s="128">
        <f t="shared" si="28"/>
        <v>0</v>
      </c>
      <c r="H204" s="50"/>
      <c r="I204" s="113"/>
      <c r="J204" s="21"/>
      <c r="K204" s="50">
        <f t="shared" si="29"/>
        <v>0</v>
      </c>
      <c r="L204" s="136"/>
      <c r="M204" s="36"/>
      <c r="N204" s="136"/>
      <c r="O204" s="136"/>
      <c r="P204" s="36"/>
      <c r="Q204" s="136"/>
      <c r="R204" s="36"/>
      <c r="S204" s="136">
        <f t="shared" ref="S204:S267" si="31">SUM(F204:G204)-H204-SUM(L204:R204)</f>
        <v>0</v>
      </c>
      <c r="U204" s="114" t="e">
        <f t="shared" si="30"/>
        <v>#DIV/0!</v>
      </c>
      <c r="X204" s="5"/>
      <c r="Y204" s="10" t="e">
        <f t="shared" si="25"/>
        <v>#REF!</v>
      </c>
      <c r="AB204" s="5"/>
      <c r="AC204" s="5"/>
      <c r="AD204" s="10" t="e">
        <f t="shared" si="27"/>
        <v>#REF!</v>
      </c>
    </row>
    <row r="205" spans="1:30" x14ac:dyDescent="0.35">
      <c r="A205" s="21">
        <f t="shared" si="26"/>
        <v>202308202</v>
      </c>
      <c r="B205" s="57"/>
      <c r="C205" s="37"/>
      <c r="D205" s="21" t="e">
        <f>VLOOKUP(C205,'Customer List'!$A$3:$N$4129,2,0)</f>
        <v>#N/A</v>
      </c>
      <c r="E205" s="42"/>
      <c r="F205" s="50"/>
      <c r="G205" s="128">
        <f t="shared" si="28"/>
        <v>0</v>
      </c>
      <c r="H205" s="50"/>
      <c r="I205" s="113"/>
      <c r="J205" s="21"/>
      <c r="K205" s="50">
        <f t="shared" si="29"/>
        <v>0</v>
      </c>
      <c r="L205" s="136"/>
      <c r="M205" s="36"/>
      <c r="N205" s="36"/>
      <c r="O205" s="136"/>
      <c r="P205" s="136"/>
      <c r="Q205" s="136"/>
      <c r="R205" s="36"/>
      <c r="S205" s="136">
        <f t="shared" si="31"/>
        <v>0</v>
      </c>
      <c r="U205" s="114" t="e">
        <f t="shared" si="30"/>
        <v>#DIV/0!</v>
      </c>
      <c r="X205" s="5"/>
      <c r="Y205" s="10" t="e">
        <f t="shared" si="25"/>
        <v>#REF!</v>
      </c>
      <c r="AB205" s="5"/>
      <c r="AC205" s="5"/>
      <c r="AD205" s="10" t="e">
        <f t="shared" si="27"/>
        <v>#REF!</v>
      </c>
    </row>
    <row r="206" spans="1:30" x14ac:dyDescent="0.35">
      <c r="A206" s="21">
        <f t="shared" si="26"/>
        <v>202308203</v>
      </c>
      <c r="B206" s="57"/>
      <c r="C206" s="37"/>
      <c r="D206" s="21" t="e">
        <f>VLOOKUP(C206,'Customer List'!$A$3:$N$4129,2,0)</f>
        <v>#N/A</v>
      </c>
      <c r="E206" s="42"/>
      <c r="F206" s="50"/>
      <c r="G206" s="128">
        <f t="shared" si="28"/>
        <v>0</v>
      </c>
      <c r="H206" s="50"/>
      <c r="I206" s="113"/>
      <c r="J206" s="21"/>
      <c r="K206" s="50">
        <f t="shared" si="29"/>
        <v>0</v>
      </c>
      <c r="L206" s="136"/>
      <c r="M206" s="136"/>
      <c r="N206" s="136"/>
      <c r="O206" s="136"/>
      <c r="P206" s="36"/>
      <c r="Q206" s="136"/>
      <c r="R206" s="36"/>
      <c r="S206" s="136">
        <f t="shared" si="31"/>
        <v>0</v>
      </c>
      <c r="U206" s="114" t="e">
        <f t="shared" si="30"/>
        <v>#DIV/0!</v>
      </c>
      <c r="X206" s="5"/>
      <c r="Y206" s="10" t="e">
        <f t="shared" si="25"/>
        <v>#REF!</v>
      </c>
      <c r="AB206" s="5"/>
      <c r="AC206" s="5"/>
      <c r="AD206" s="10" t="e">
        <f t="shared" si="27"/>
        <v>#REF!</v>
      </c>
    </row>
    <row r="207" spans="1:30" x14ac:dyDescent="0.35">
      <c r="A207" s="21">
        <f t="shared" si="26"/>
        <v>202308204</v>
      </c>
      <c r="B207" s="57"/>
      <c r="C207" s="37"/>
      <c r="D207" s="21" t="e">
        <f>VLOOKUP(C207,'Customer List'!$A$3:$N$4129,2,0)</f>
        <v>#N/A</v>
      </c>
      <c r="E207" s="42"/>
      <c r="F207" s="50"/>
      <c r="G207" s="128">
        <f t="shared" si="28"/>
        <v>0</v>
      </c>
      <c r="H207" s="50"/>
      <c r="I207" s="113"/>
      <c r="J207" s="21"/>
      <c r="K207" s="50">
        <f t="shared" si="29"/>
        <v>0</v>
      </c>
      <c r="L207" s="136"/>
      <c r="M207" s="36"/>
      <c r="N207" s="136"/>
      <c r="O207" s="136"/>
      <c r="P207" s="36"/>
      <c r="Q207" s="136"/>
      <c r="R207" s="36"/>
      <c r="S207" s="136">
        <f t="shared" si="31"/>
        <v>0</v>
      </c>
      <c r="U207" s="114" t="e">
        <f t="shared" si="30"/>
        <v>#DIV/0!</v>
      </c>
      <c r="X207" s="5"/>
      <c r="Y207" s="10" t="e">
        <f t="shared" ref="Y207:Y270" si="32">Y206-X207</f>
        <v>#REF!</v>
      </c>
      <c r="AB207" s="5"/>
      <c r="AC207" s="5"/>
      <c r="AD207" s="10" t="e">
        <f t="shared" si="27"/>
        <v>#REF!</v>
      </c>
    </row>
    <row r="208" spans="1:30" x14ac:dyDescent="0.35">
      <c r="A208" s="21">
        <f t="shared" si="26"/>
        <v>202308205</v>
      </c>
      <c r="B208" s="57"/>
      <c r="C208" s="37"/>
      <c r="D208" s="21" t="e">
        <f>VLOOKUP(C208,'Customer List'!$A$3:$N$4129,2,0)</f>
        <v>#N/A</v>
      </c>
      <c r="E208" s="42"/>
      <c r="F208" s="50"/>
      <c r="G208" s="128">
        <f t="shared" si="28"/>
        <v>0</v>
      </c>
      <c r="H208" s="50"/>
      <c r="I208" s="113"/>
      <c r="J208" s="21"/>
      <c r="K208" s="50">
        <f t="shared" si="29"/>
        <v>0</v>
      </c>
      <c r="L208" s="136"/>
      <c r="M208" s="36"/>
      <c r="N208" s="136"/>
      <c r="O208" s="136"/>
      <c r="P208" s="36"/>
      <c r="Q208" s="136"/>
      <c r="R208" s="36"/>
      <c r="S208" s="136">
        <f t="shared" si="31"/>
        <v>0</v>
      </c>
      <c r="U208" s="114" t="e">
        <f t="shared" si="30"/>
        <v>#DIV/0!</v>
      </c>
      <c r="X208" s="5"/>
      <c r="Y208" s="10" t="e">
        <f t="shared" si="32"/>
        <v>#REF!</v>
      </c>
      <c r="AB208" s="5"/>
      <c r="AC208" s="5"/>
      <c r="AD208" s="10" t="e">
        <f t="shared" si="27"/>
        <v>#REF!</v>
      </c>
    </row>
    <row r="209" spans="1:30" x14ac:dyDescent="0.35">
      <c r="A209" s="21">
        <f t="shared" si="26"/>
        <v>202308206</v>
      </c>
      <c r="B209" s="57"/>
      <c r="C209" s="37"/>
      <c r="D209" s="21" t="e">
        <f>VLOOKUP(C209,'Customer List'!$A$3:$N$4129,2,0)</f>
        <v>#N/A</v>
      </c>
      <c r="E209" s="42"/>
      <c r="F209" s="50"/>
      <c r="G209" s="128">
        <f t="shared" si="28"/>
        <v>0</v>
      </c>
      <c r="H209" s="50"/>
      <c r="I209" s="113"/>
      <c r="J209" s="21"/>
      <c r="K209" s="50">
        <f t="shared" si="29"/>
        <v>0</v>
      </c>
      <c r="L209" s="136"/>
      <c r="M209" s="36"/>
      <c r="N209" s="36"/>
      <c r="O209" s="136"/>
      <c r="P209" s="36"/>
      <c r="Q209" s="136"/>
      <c r="R209" s="36"/>
      <c r="S209" s="136">
        <f t="shared" si="31"/>
        <v>0</v>
      </c>
      <c r="U209" s="114" t="e">
        <f t="shared" si="30"/>
        <v>#DIV/0!</v>
      </c>
      <c r="X209" s="5"/>
      <c r="Y209" s="10" t="e">
        <f t="shared" si="32"/>
        <v>#REF!</v>
      </c>
      <c r="AB209" s="5"/>
      <c r="AC209" s="5"/>
      <c r="AD209" s="10" t="e">
        <f t="shared" si="27"/>
        <v>#REF!</v>
      </c>
    </row>
    <row r="210" spans="1:30" x14ac:dyDescent="0.35">
      <c r="A210" s="21">
        <f t="shared" si="26"/>
        <v>202308207</v>
      </c>
      <c r="B210" s="57"/>
      <c r="C210" s="37"/>
      <c r="D210" s="21" t="e">
        <f>VLOOKUP(C210,'Customer List'!$A$3:$N$4129,2,0)</f>
        <v>#N/A</v>
      </c>
      <c r="E210" s="42"/>
      <c r="F210" s="50"/>
      <c r="G210" s="128">
        <f t="shared" si="28"/>
        <v>0</v>
      </c>
      <c r="H210" s="50"/>
      <c r="I210" s="113"/>
      <c r="J210" s="21"/>
      <c r="K210" s="50">
        <f t="shared" si="29"/>
        <v>0</v>
      </c>
      <c r="L210" s="136"/>
      <c r="M210" s="36"/>
      <c r="N210" s="36"/>
      <c r="O210" s="136"/>
      <c r="P210" s="136"/>
      <c r="Q210" s="136"/>
      <c r="R210" s="36"/>
      <c r="S210" s="136">
        <f t="shared" si="31"/>
        <v>0</v>
      </c>
      <c r="U210" s="114" t="e">
        <f t="shared" si="30"/>
        <v>#DIV/0!</v>
      </c>
      <c r="X210" s="5"/>
      <c r="Y210" s="10" t="e">
        <f t="shared" si="32"/>
        <v>#REF!</v>
      </c>
      <c r="AB210" s="5"/>
      <c r="AC210" s="5"/>
      <c r="AD210" s="10" t="e">
        <f t="shared" si="27"/>
        <v>#REF!</v>
      </c>
    </row>
    <row r="211" spans="1:30" x14ac:dyDescent="0.35">
      <c r="A211" s="21">
        <f t="shared" si="26"/>
        <v>202308208</v>
      </c>
      <c r="B211" s="57"/>
      <c r="C211" s="37"/>
      <c r="D211" s="21" t="e">
        <f>VLOOKUP(C211,'Customer List'!$A$3:$N$4129,2,0)</f>
        <v>#N/A</v>
      </c>
      <c r="E211" s="42"/>
      <c r="F211" s="50"/>
      <c r="G211" s="128">
        <f t="shared" si="28"/>
        <v>0</v>
      </c>
      <c r="H211" s="50"/>
      <c r="I211" s="113"/>
      <c r="J211" s="21"/>
      <c r="K211" s="50">
        <f t="shared" si="29"/>
        <v>0</v>
      </c>
      <c r="L211" s="136"/>
      <c r="M211" s="136"/>
      <c r="N211" s="136"/>
      <c r="O211" s="136"/>
      <c r="P211" s="36"/>
      <c r="Q211" s="136"/>
      <c r="R211" s="36"/>
      <c r="S211" s="136">
        <f t="shared" si="31"/>
        <v>0</v>
      </c>
      <c r="U211" s="114" t="e">
        <f t="shared" si="30"/>
        <v>#DIV/0!</v>
      </c>
      <c r="X211" s="5"/>
      <c r="Y211" s="10" t="e">
        <f>Y210-X211</f>
        <v>#REF!</v>
      </c>
      <c r="AB211" s="5"/>
      <c r="AC211" s="5"/>
      <c r="AD211" s="10" t="e">
        <f t="shared" si="27"/>
        <v>#REF!</v>
      </c>
    </row>
    <row r="212" spans="1:30" x14ac:dyDescent="0.35">
      <c r="A212" s="21">
        <f t="shared" si="26"/>
        <v>202308209</v>
      </c>
      <c r="B212" s="57"/>
      <c r="C212" s="37"/>
      <c r="D212" s="21" t="e">
        <f>VLOOKUP(C212,'Customer List'!$A$3:$N$4129,2,0)</f>
        <v>#N/A</v>
      </c>
      <c r="E212" s="42"/>
      <c r="F212" s="50"/>
      <c r="G212" s="128">
        <f t="shared" si="28"/>
        <v>0</v>
      </c>
      <c r="H212" s="50"/>
      <c r="I212" s="113"/>
      <c r="J212" s="21"/>
      <c r="K212" s="50">
        <f t="shared" si="29"/>
        <v>0</v>
      </c>
      <c r="L212" s="136"/>
      <c r="M212" s="136"/>
      <c r="N212" s="36"/>
      <c r="O212" s="136"/>
      <c r="P212" s="36"/>
      <c r="Q212" s="136"/>
      <c r="R212" s="136"/>
      <c r="S212" s="136">
        <f t="shared" si="31"/>
        <v>0</v>
      </c>
      <c r="U212" s="114" t="e">
        <f t="shared" si="30"/>
        <v>#DIV/0!</v>
      </c>
      <c r="X212" s="5"/>
      <c r="Y212" s="10" t="e">
        <f t="shared" si="32"/>
        <v>#REF!</v>
      </c>
      <c r="AB212" s="5"/>
      <c r="AC212" s="5"/>
      <c r="AD212" s="10" t="e">
        <f t="shared" si="27"/>
        <v>#REF!</v>
      </c>
    </row>
    <row r="213" spans="1:30" x14ac:dyDescent="0.35">
      <c r="A213" s="21">
        <f t="shared" si="26"/>
        <v>202308210</v>
      </c>
      <c r="B213" s="57"/>
      <c r="C213" s="37"/>
      <c r="D213" s="21" t="e">
        <f>VLOOKUP(C213,'Customer List'!$A$3:$N$4129,2,0)</f>
        <v>#N/A</v>
      </c>
      <c r="E213" s="42"/>
      <c r="F213" s="50"/>
      <c r="G213" s="128">
        <f t="shared" si="28"/>
        <v>0</v>
      </c>
      <c r="H213" s="50"/>
      <c r="I213" s="113"/>
      <c r="J213" s="21"/>
      <c r="K213" s="50">
        <f t="shared" si="29"/>
        <v>0</v>
      </c>
      <c r="L213" s="136"/>
      <c r="M213" s="136"/>
      <c r="N213" s="136"/>
      <c r="O213" s="36"/>
      <c r="P213" s="36"/>
      <c r="Q213" s="136"/>
      <c r="R213" s="136"/>
      <c r="S213" s="136">
        <f t="shared" si="31"/>
        <v>0</v>
      </c>
      <c r="U213" s="114" t="e">
        <f t="shared" si="30"/>
        <v>#DIV/0!</v>
      </c>
      <c r="X213" s="5"/>
      <c r="Y213" s="10" t="e">
        <f t="shared" si="32"/>
        <v>#REF!</v>
      </c>
      <c r="AB213" s="5"/>
      <c r="AC213" s="5"/>
      <c r="AD213" s="10" t="e">
        <f t="shared" si="27"/>
        <v>#REF!</v>
      </c>
    </row>
    <row r="214" spans="1:30" x14ac:dyDescent="0.35">
      <c r="A214" s="21">
        <f t="shared" si="26"/>
        <v>202308211</v>
      </c>
      <c r="B214" s="57"/>
      <c r="C214" s="37"/>
      <c r="D214" s="21" t="e">
        <f>VLOOKUP(C214,'Customer List'!$A$3:$N$4129,2,0)</f>
        <v>#N/A</v>
      </c>
      <c r="E214" s="42"/>
      <c r="F214" s="50"/>
      <c r="G214" s="128">
        <f t="shared" si="28"/>
        <v>0</v>
      </c>
      <c r="H214" s="50"/>
      <c r="I214" s="113"/>
      <c r="J214" s="21"/>
      <c r="K214" s="50">
        <f t="shared" si="29"/>
        <v>0</v>
      </c>
      <c r="L214" s="36"/>
      <c r="M214" s="36"/>
      <c r="N214" s="136"/>
      <c r="O214" s="136"/>
      <c r="P214" s="36"/>
      <c r="Q214" s="136"/>
      <c r="R214" s="36"/>
      <c r="S214" s="136">
        <f t="shared" si="31"/>
        <v>0</v>
      </c>
      <c r="U214" s="114" t="e">
        <f t="shared" si="30"/>
        <v>#DIV/0!</v>
      </c>
      <c r="X214" s="5"/>
      <c r="Y214" s="10" t="e">
        <f t="shared" si="32"/>
        <v>#REF!</v>
      </c>
      <c r="AB214" s="5"/>
      <c r="AC214" s="5"/>
      <c r="AD214" s="10" t="e">
        <f t="shared" si="27"/>
        <v>#REF!</v>
      </c>
    </row>
    <row r="215" spans="1:30" x14ac:dyDescent="0.35">
      <c r="A215" s="21">
        <f t="shared" si="26"/>
        <v>202308212</v>
      </c>
      <c r="B215" s="57"/>
      <c r="C215" s="37"/>
      <c r="D215" s="21" t="e">
        <f>VLOOKUP(C215,'Customer List'!$A$3:$N$4129,2,0)</f>
        <v>#N/A</v>
      </c>
      <c r="E215" s="42"/>
      <c r="F215" s="50"/>
      <c r="G215" s="128">
        <f t="shared" si="28"/>
        <v>0</v>
      </c>
      <c r="H215" s="50"/>
      <c r="I215" s="113"/>
      <c r="J215" s="21"/>
      <c r="K215" s="50">
        <f t="shared" si="29"/>
        <v>0</v>
      </c>
      <c r="L215" s="36"/>
      <c r="M215" s="36"/>
      <c r="N215" s="136"/>
      <c r="O215" s="136"/>
      <c r="P215" s="36"/>
      <c r="Q215" s="136"/>
      <c r="R215" s="36"/>
      <c r="S215" s="136">
        <f t="shared" si="31"/>
        <v>0</v>
      </c>
      <c r="U215" s="114" t="e">
        <f t="shared" si="30"/>
        <v>#DIV/0!</v>
      </c>
      <c r="X215" s="5"/>
      <c r="Y215" s="10" t="e">
        <f t="shared" si="32"/>
        <v>#REF!</v>
      </c>
      <c r="AB215" s="5"/>
      <c r="AC215" s="5"/>
      <c r="AD215" s="10" t="e">
        <f t="shared" si="27"/>
        <v>#REF!</v>
      </c>
    </row>
    <row r="216" spans="1:30" x14ac:dyDescent="0.35">
      <c r="A216" s="21">
        <f t="shared" si="26"/>
        <v>202308213</v>
      </c>
      <c r="B216" s="57"/>
      <c r="C216" s="37"/>
      <c r="D216" s="21" t="e">
        <f>VLOOKUP(C216,'Customer List'!$A$3:$N$4129,2,0)</f>
        <v>#N/A</v>
      </c>
      <c r="E216" s="42"/>
      <c r="F216" s="50"/>
      <c r="G216" s="128">
        <f t="shared" si="28"/>
        <v>0</v>
      </c>
      <c r="H216" s="50"/>
      <c r="I216" s="113"/>
      <c r="J216" s="21"/>
      <c r="K216" s="50">
        <f t="shared" si="29"/>
        <v>0</v>
      </c>
      <c r="L216" s="136"/>
      <c r="M216" s="36"/>
      <c r="N216" s="136"/>
      <c r="O216" s="36"/>
      <c r="P216" s="36"/>
      <c r="Q216" s="136"/>
      <c r="R216" s="36"/>
      <c r="S216" s="136">
        <f t="shared" si="31"/>
        <v>0</v>
      </c>
      <c r="U216" s="114" t="e">
        <f t="shared" si="30"/>
        <v>#DIV/0!</v>
      </c>
      <c r="X216" s="5"/>
      <c r="Y216" s="10" t="e">
        <f t="shared" si="32"/>
        <v>#REF!</v>
      </c>
      <c r="AB216" s="5"/>
      <c r="AC216" s="5"/>
      <c r="AD216" s="10" t="e">
        <f t="shared" si="27"/>
        <v>#REF!</v>
      </c>
    </row>
    <row r="217" spans="1:30" x14ac:dyDescent="0.35">
      <c r="A217" s="21">
        <f t="shared" si="26"/>
        <v>202308214</v>
      </c>
      <c r="B217" s="57"/>
      <c r="C217" s="37"/>
      <c r="D217" s="21" t="e">
        <f>VLOOKUP(C217,'Customer List'!$A$3:$N$4129,2,0)</f>
        <v>#N/A</v>
      </c>
      <c r="E217" s="42"/>
      <c r="F217" s="50"/>
      <c r="G217" s="128">
        <f t="shared" si="28"/>
        <v>0</v>
      </c>
      <c r="H217" s="50"/>
      <c r="I217" s="113"/>
      <c r="J217" s="21"/>
      <c r="K217" s="50">
        <f t="shared" si="29"/>
        <v>0</v>
      </c>
      <c r="L217" s="136"/>
      <c r="M217" s="36"/>
      <c r="N217" s="136"/>
      <c r="O217" s="136"/>
      <c r="P217" s="136"/>
      <c r="Q217" s="136"/>
      <c r="R217" s="36"/>
      <c r="S217" s="136">
        <f t="shared" si="31"/>
        <v>0</v>
      </c>
      <c r="U217" s="114" t="e">
        <f t="shared" si="30"/>
        <v>#DIV/0!</v>
      </c>
      <c r="X217" s="5"/>
      <c r="Y217" s="10" t="e">
        <f t="shared" si="32"/>
        <v>#REF!</v>
      </c>
      <c r="AB217" s="5"/>
      <c r="AC217" s="5"/>
      <c r="AD217" s="10" t="e">
        <f t="shared" si="27"/>
        <v>#REF!</v>
      </c>
    </row>
    <row r="218" spans="1:30" x14ac:dyDescent="0.35">
      <c r="A218" s="21">
        <f t="shared" ref="A218:A281" si="33">A217+1</f>
        <v>202308215</v>
      </c>
      <c r="B218" s="57"/>
      <c r="C218" s="37"/>
      <c r="D218" s="21" t="e">
        <f>VLOOKUP(C218,'Customer List'!$A$3:$N$4129,2,0)</f>
        <v>#N/A</v>
      </c>
      <c r="E218" s="42"/>
      <c r="F218" s="50"/>
      <c r="G218" s="128">
        <f t="shared" si="28"/>
        <v>0</v>
      </c>
      <c r="H218" s="50"/>
      <c r="I218" s="113"/>
      <c r="J218" s="21"/>
      <c r="K218" s="50">
        <f t="shared" si="29"/>
        <v>0</v>
      </c>
      <c r="L218" s="136"/>
      <c r="M218" s="36"/>
      <c r="N218" s="136"/>
      <c r="O218" s="36"/>
      <c r="P218" s="136"/>
      <c r="Q218" s="136"/>
      <c r="R218" s="36"/>
      <c r="S218" s="136">
        <f t="shared" si="31"/>
        <v>0</v>
      </c>
      <c r="U218" s="114" t="e">
        <f t="shared" si="30"/>
        <v>#DIV/0!</v>
      </c>
      <c r="X218" s="5"/>
      <c r="Y218" s="10" t="e">
        <f t="shared" si="32"/>
        <v>#REF!</v>
      </c>
      <c r="AB218" s="5"/>
      <c r="AC218" s="5"/>
      <c r="AD218" s="10" t="e">
        <f t="shared" si="27"/>
        <v>#REF!</v>
      </c>
    </row>
    <row r="219" spans="1:30" x14ac:dyDescent="0.35">
      <c r="A219" s="21">
        <f t="shared" si="33"/>
        <v>202308216</v>
      </c>
      <c r="B219" s="57"/>
      <c r="C219" s="37"/>
      <c r="D219" s="21" t="e">
        <f>VLOOKUP(C219,'Customer List'!$A$3:$N$4129,2,0)</f>
        <v>#N/A</v>
      </c>
      <c r="E219" s="42"/>
      <c r="F219" s="50"/>
      <c r="G219" s="128">
        <f t="shared" si="28"/>
        <v>0</v>
      </c>
      <c r="H219" s="50"/>
      <c r="I219" s="113"/>
      <c r="J219" s="21"/>
      <c r="K219" s="50">
        <f t="shared" si="29"/>
        <v>0</v>
      </c>
      <c r="L219" s="136"/>
      <c r="M219" s="36"/>
      <c r="N219" s="136"/>
      <c r="O219" s="36"/>
      <c r="P219" s="136"/>
      <c r="Q219" s="136"/>
      <c r="R219" s="36"/>
      <c r="S219" s="136">
        <f t="shared" si="31"/>
        <v>0</v>
      </c>
      <c r="U219" s="114" t="e">
        <f t="shared" si="30"/>
        <v>#DIV/0!</v>
      </c>
      <c r="X219" s="5"/>
      <c r="Y219" s="10" t="e">
        <f t="shared" si="32"/>
        <v>#REF!</v>
      </c>
      <c r="AB219" s="5"/>
      <c r="AC219" s="5"/>
      <c r="AD219" s="10" t="e">
        <f t="shared" si="27"/>
        <v>#REF!</v>
      </c>
    </row>
    <row r="220" spans="1:30" x14ac:dyDescent="0.35">
      <c r="A220" s="21">
        <f t="shared" si="33"/>
        <v>202308217</v>
      </c>
      <c r="B220" s="57"/>
      <c r="C220" s="37"/>
      <c r="D220" s="21" t="e">
        <f>VLOOKUP(C220,'Customer List'!$A$3:$N$4129,2,0)</f>
        <v>#N/A</v>
      </c>
      <c r="E220" s="42"/>
      <c r="F220" s="50"/>
      <c r="G220" s="128">
        <f t="shared" si="28"/>
        <v>0</v>
      </c>
      <c r="H220" s="50"/>
      <c r="I220" s="113"/>
      <c r="J220" s="21"/>
      <c r="K220" s="50">
        <f t="shared" si="29"/>
        <v>0</v>
      </c>
      <c r="L220" s="136"/>
      <c r="M220" s="36"/>
      <c r="N220" s="136"/>
      <c r="O220" s="36"/>
      <c r="P220" s="136"/>
      <c r="Q220" s="136"/>
      <c r="R220" s="36"/>
      <c r="S220" s="136">
        <f t="shared" si="31"/>
        <v>0</v>
      </c>
      <c r="U220" s="114" t="e">
        <f t="shared" si="30"/>
        <v>#DIV/0!</v>
      </c>
      <c r="X220" s="5"/>
      <c r="Y220" s="10" t="e">
        <f t="shared" si="32"/>
        <v>#REF!</v>
      </c>
      <c r="AB220" s="5"/>
      <c r="AC220" s="5"/>
      <c r="AD220" s="10" t="e">
        <f t="shared" si="27"/>
        <v>#REF!</v>
      </c>
    </row>
    <row r="221" spans="1:30" x14ac:dyDescent="0.35">
      <c r="A221" s="21">
        <f t="shared" si="33"/>
        <v>202308218</v>
      </c>
      <c r="B221" s="57"/>
      <c r="C221" s="37"/>
      <c r="D221" s="21" t="e">
        <f>VLOOKUP(C221,'Customer List'!$A$3:$N$4129,2,0)</f>
        <v>#N/A</v>
      </c>
      <c r="E221" s="42"/>
      <c r="F221" s="50"/>
      <c r="G221" s="128">
        <f t="shared" si="28"/>
        <v>0</v>
      </c>
      <c r="H221" s="50"/>
      <c r="I221" s="113"/>
      <c r="J221" s="21"/>
      <c r="K221" s="50">
        <f t="shared" si="29"/>
        <v>0</v>
      </c>
      <c r="L221" s="136"/>
      <c r="M221" s="36"/>
      <c r="N221" s="36"/>
      <c r="O221" s="36"/>
      <c r="P221" s="136"/>
      <c r="Q221" s="136"/>
      <c r="R221" s="36"/>
      <c r="S221" s="136">
        <f t="shared" si="31"/>
        <v>0</v>
      </c>
      <c r="U221" s="114" t="e">
        <f t="shared" si="30"/>
        <v>#DIV/0!</v>
      </c>
      <c r="X221" s="5"/>
      <c r="Y221" s="10" t="e">
        <f t="shared" si="32"/>
        <v>#REF!</v>
      </c>
      <c r="AB221" s="5"/>
      <c r="AC221" s="5"/>
      <c r="AD221" s="10" t="e">
        <f t="shared" si="27"/>
        <v>#REF!</v>
      </c>
    </row>
    <row r="222" spans="1:30" x14ac:dyDescent="0.35">
      <c r="A222" s="21">
        <f t="shared" si="33"/>
        <v>202308219</v>
      </c>
      <c r="B222" s="57"/>
      <c r="C222" s="37"/>
      <c r="D222" s="21" t="e">
        <f>VLOOKUP(C222,'Customer List'!$A$3:$N$4129,2,0)</f>
        <v>#N/A</v>
      </c>
      <c r="E222" s="42"/>
      <c r="F222" s="50"/>
      <c r="G222" s="128">
        <f t="shared" si="28"/>
        <v>0</v>
      </c>
      <c r="H222" s="50"/>
      <c r="I222" s="113"/>
      <c r="J222" s="21"/>
      <c r="K222" s="50">
        <f t="shared" si="29"/>
        <v>0</v>
      </c>
      <c r="L222" s="136"/>
      <c r="M222" s="36"/>
      <c r="N222" s="36"/>
      <c r="O222" s="136"/>
      <c r="P222" s="36"/>
      <c r="Q222" s="136"/>
      <c r="R222" s="36"/>
      <c r="S222" s="136">
        <f t="shared" si="31"/>
        <v>0</v>
      </c>
      <c r="U222" s="114" t="e">
        <f t="shared" si="30"/>
        <v>#DIV/0!</v>
      </c>
      <c r="X222" s="5"/>
      <c r="Y222" s="10" t="e">
        <f>Y221-X222</f>
        <v>#REF!</v>
      </c>
      <c r="AB222" s="5"/>
      <c r="AC222" s="5"/>
      <c r="AD222" s="10" t="e">
        <f t="shared" si="27"/>
        <v>#REF!</v>
      </c>
    </row>
    <row r="223" spans="1:30" x14ac:dyDescent="0.35">
      <c r="A223" s="21">
        <f t="shared" si="33"/>
        <v>202308220</v>
      </c>
      <c r="B223" s="57"/>
      <c r="C223" s="37"/>
      <c r="D223" s="21" t="e">
        <f>VLOOKUP(C223,'Customer List'!$A$3:$N$4129,2,0)</f>
        <v>#N/A</v>
      </c>
      <c r="E223" s="42"/>
      <c r="F223" s="50"/>
      <c r="G223" s="128">
        <f t="shared" si="28"/>
        <v>0</v>
      </c>
      <c r="H223" s="50"/>
      <c r="I223" s="113"/>
      <c r="J223" s="21"/>
      <c r="K223" s="50">
        <f t="shared" si="29"/>
        <v>0</v>
      </c>
      <c r="L223" s="136"/>
      <c r="M223" s="136"/>
      <c r="N223" s="36"/>
      <c r="O223" s="36"/>
      <c r="P223" s="136"/>
      <c r="Q223" s="136"/>
      <c r="R223" s="36"/>
      <c r="S223" s="136">
        <f t="shared" si="31"/>
        <v>0</v>
      </c>
      <c r="U223" s="114" t="e">
        <f t="shared" si="30"/>
        <v>#DIV/0!</v>
      </c>
      <c r="X223" s="5"/>
      <c r="Y223" s="10" t="e">
        <f t="shared" si="32"/>
        <v>#REF!</v>
      </c>
      <c r="AB223" s="5"/>
      <c r="AC223" s="5"/>
      <c r="AD223" s="10" t="e">
        <f t="shared" si="27"/>
        <v>#REF!</v>
      </c>
    </row>
    <row r="224" spans="1:30" x14ac:dyDescent="0.35">
      <c r="A224" s="21">
        <f t="shared" si="33"/>
        <v>202308221</v>
      </c>
      <c r="B224" s="57"/>
      <c r="C224" s="37"/>
      <c r="D224" s="21" t="e">
        <f>VLOOKUP(C224,'Customer List'!$A$3:$N$4129,2,0)</f>
        <v>#N/A</v>
      </c>
      <c r="E224" s="42"/>
      <c r="F224" s="50"/>
      <c r="G224" s="128">
        <f t="shared" si="28"/>
        <v>0</v>
      </c>
      <c r="H224" s="50"/>
      <c r="I224" s="113"/>
      <c r="J224" s="21"/>
      <c r="K224" s="50">
        <f t="shared" si="29"/>
        <v>0</v>
      </c>
      <c r="L224" s="136"/>
      <c r="M224" s="36"/>
      <c r="N224" s="36"/>
      <c r="O224" s="36"/>
      <c r="P224" s="136"/>
      <c r="Q224" s="136"/>
      <c r="R224" s="36"/>
      <c r="S224" s="136">
        <f t="shared" si="31"/>
        <v>0</v>
      </c>
      <c r="U224" s="114" t="e">
        <f t="shared" si="30"/>
        <v>#DIV/0!</v>
      </c>
      <c r="X224" s="5"/>
      <c r="Y224" s="10" t="e">
        <f>Y223-X224</f>
        <v>#REF!</v>
      </c>
      <c r="AB224" s="5"/>
      <c r="AC224" s="5"/>
      <c r="AD224" s="10" t="e">
        <f t="shared" si="27"/>
        <v>#REF!</v>
      </c>
    </row>
    <row r="225" spans="1:30" x14ac:dyDescent="0.35">
      <c r="A225" s="21">
        <f t="shared" si="33"/>
        <v>202308222</v>
      </c>
      <c r="B225" s="57"/>
      <c r="C225" s="37"/>
      <c r="D225" s="21" t="e">
        <f>VLOOKUP(C225,'Customer List'!$A$3:$N$4129,2,0)</f>
        <v>#N/A</v>
      </c>
      <c r="E225" s="42"/>
      <c r="F225" s="50"/>
      <c r="G225" s="128">
        <f t="shared" si="28"/>
        <v>0</v>
      </c>
      <c r="H225" s="50"/>
      <c r="I225" s="113"/>
      <c r="J225" s="21"/>
      <c r="K225" s="50">
        <f t="shared" si="29"/>
        <v>0</v>
      </c>
      <c r="L225" s="136"/>
      <c r="M225" s="36"/>
      <c r="N225" s="36"/>
      <c r="O225" s="36"/>
      <c r="P225" s="136"/>
      <c r="Q225" s="136"/>
      <c r="R225" s="136"/>
      <c r="S225" s="136">
        <f t="shared" si="31"/>
        <v>0</v>
      </c>
      <c r="U225" s="114" t="e">
        <f t="shared" si="30"/>
        <v>#DIV/0!</v>
      </c>
      <c r="X225" s="5"/>
      <c r="Y225" s="10" t="e">
        <f t="shared" si="32"/>
        <v>#REF!</v>
      </c>
      <c r="AB225" s="5"/>
      <c r="AC225" s="5"/>
      <c r="AD225" s="10" t="e">
        <f t="shared" si="27"/>
        <v>#REF!</v>
      </c>
    </row>
    <row r="226" spans="1:30" x14ac:dyDescent="0.35">
      <c r="A226" s="21">
        <f t="shared" si="33"/>
        <v>202308223</v>
      </c>
      <c r="B226" s="57"/>
      <c r="C226" s="37"/>
      <c r="D226" s="21" t="e">
        <f>VLOOKUP(C226,'Customer List'!$A$3:$N$4129,2,0)</f>
        <v>#N/A</v>
      </c>
      <c r="E226" s="42"/>
      <c r="F226" s="50"/>
      <c r="G226" s="128">
        <f t="shared" si="28"/>
        <v>0</v>
      </c>
      <c r="H226" s="50"/>
      <c r="I226" s="113"/>
      <c r="J226" s="21"/>
      <c r="K226" s="50">
        <f t="shared" si="29"/>
        <v>0</v>
      </c>
      <c r="L226" s="136"/>
      <c r="M226" s="136"/>
      <c r="N226" s="136"/>
      <c r="O226" s="36"/>
      <c r="P226" s="136"/>
      <c r="Q226" s="136"/>
      <c r="R226" s="36"/>
      <c r="S226" s="136">
        <f t="shared" si="31"/>
        <v>0</v>
      </c>
      <c r="U226" s="114" t="e">
        <f t="shared" si="30"/>
        <v>#DIV/0!</v>
      </c>
      <c r="X226" s="5"/>
      <c r="Y226" s="10" t="e">
        <f t="shared" si="32"/>
        <v>#REF!</v>
      </c>
      <c r="AB226" s="5"/>
      <c r="AC226" s="5"/>
      <c r="AD226" s="10" t="e">
        <f t="shared" si="27"/>
        <v>#REF!</v>
      </c>
    </row>
    <row r="227" spans="1:30" x14ac:dyDescent="0.35">
      <c r="A227" s="21">
        <f t="shared" si="33"/>
        <v>202308224</v>
      </c>
      <c r="B227" s="57"/>
      <c r="C227" s="37"/>
      <c r="D227" s="21" t="e">
        <f>VLOOKUP(C227,'Customer List'!$A$3:$N$4129,2,0)</f>
        <v>#N/A</v>
      </c>
      <c r="E227" s="42"/>
      <c r="F227" s="50"/>
      <c r="G227" s="128">
        <f t="shared" si="28"/>
        <v>0</v>
      </c>
      <c r="H227" s="50"/>
      <c r="I227" s="113"/>
      <c r="J227" s="21"/>
      <c r="K227" s="50">
        <f t="shared" si="29"/>
        <v>0</v>
      </c>
      <c r="L227" s="136"/>
      <c r="M227" s="136"/>
      <c r="N227" s="136"/>
      <c r="O227" s="136"/>
      <c r="P227" s="36"/>
      <c r="Q227" s="136"/>
      <c r="R227" s="136"/>
      <c r="S227" s="136">
        <f t="shared" si="31"/>
        <v>0</v>
      </c>
      <c r="U227" s="114" t="e">
        <f t="shared" si="30"/>
        <v>#DIV/0!</v>
      </c>
      <c r="X227" s="5"/>
      <c r="Y227" s="10" t="e">
        <f t="shared" si="32"/>
        <v>#REF!</v>
      </c>
      <c r="AB227" s="5"/>
      <c r="AC227" s="5"/>
      <c r="AD227" s="10" t="e">
        <f t="shared" si="27"/>
        <v>#REF!</v>
      </c>
    </row>
    <row r="228" spans="1:30" x14ac:dyDescent="0.35">
      <c r="A228" s="21">
        <f t="shared" si="33"/>
        <v>202308225</v>
      </c>
      <c r="B228" s="57"/>
      <c r="C228" s="37"/>
      <c r="D228" s="21" t="e">
        <f>VLOOKUP(C228,'Customer List'!$A$3:$N$4129,2,0)</f>
        <v>#N/A</v>
      </c>
      <c r="E228" s="42"/>
      <c r="F228" s="50"/>
      <c r="G228" s="128">
        <f t="shared" si="28"/>
        <v>0</v>
      </c>
      <c r="H228" s="50"/>
      <c r="I228" s="113"/>
      <c r="J228" s="21"/>
      <c r="K228" s="50">
        <f t="shared" si="29"/>
        <v>0</v>
      </c>
      <c r="L228" s="136"/>
      <c r="M228" s="36"/>
      <c r="N228" s="136"/>
      <c r="O228" s="36"/>
      <c r="P228" s="136"/>
      <c r="Q228" s="136"/>
      <c r="R228" s="36"/>
      <c r="S228" s="136">
        <f t="shared" si="31"/>
        <v>0</v>
      </c>
      <c r="U228" s="114" t="e">
        <f t="shared" si="30"/>
        <v>#DIV/0!</v>
      </c>
      <c r="X228" s="5"/>
      <c r="Y228" s="10" t="e">
        <f>Y227-X228</f>
        <v>#REF!</v>
      </c>
      <c r="AB228" s="5"/>
      <c r="AC228" s="5"/>
      <c r="AD228" s="10" t="e">
        <f t="shared" si="27"/>
        <v>#REF!</v>
      </c>
    </row>
    <row r="229" spans="1:30" x14ac:dyDescent="0.35">
      <c r="A229" s="21">
        <f t="shared" si="33"/>
        <v>202308226</v>
      </c>
      <c r="B229" s="57"/>
      <c r="C229" s="37"/>
      <c r="D229" s="21" t="e">
        <f>VLOOKUP(C229,'Customer List'!$A$3:$N$4129,2,0)</f>
        <v>#N/A</v>
      </c>
      <c r="E229" s="42"/>
      <c r="F229" s="50"/>
      <c r="G229" s="128">
        <f t="shared" si="28"/>
        <v>0</v>
      </c>
      <c r="H229" s="50"/>
      <c r="I229" s="113"/>
      <c r="J229" s="21"/>
      <c r="K229" s="50">
        <f t="shared" si="29"/>
        <v>0</v>
      </c>
      <c r="L229" s="136"/>
      <c r="M229" s="36"/>
      <c r="N229" s="136"/>
      <c r="O229" s="136"/>
      <c r="P229" s="36"/>
      <c r="Q229" s="136"/>
      <c r="R229" s="36"/>
      <c r="S229" s="136">
        <f t="shared" si="31"/>
        <v>0</v>
      </c>
      <c r="U229" s="114" t="e">
        <f t="shared" si="30"/>
        <v>#DIV/0!</v>
      </c>
      <c r="X229" s="5"/>
      <c r="Y229" s="10" t="e">
        <f t="shared" si="32"/>
        <v>#REF!</v>
      </c>
      <c r="AB229" s="5"/>
      <c r="AC229" s="5"/>
      <c r="AD229" s="10" t="e">
        <f t="shared" si="27"/>
        <v>#REF!</v>
      </c>
    </row>
    <row r="230" spans="1:30" x14ac:dyDescent="0.35">
      <c r="A230" s="21">
        <f t="shared" si="33"/>
        <v>202308227</v>
      </c>
      <c r="B230" s="57"/>
      <c r="C230" s="37"/>
      <c r="D230" s="21" t="e">
        <f>VLOOKUP(C230,'Customer List'!$A$3:$N$4129,2,0)</f>
        <v>#N/A</v>
      </c>
      <c r="E230" s="42"/>
      <c r="F230" s="50"/>
      <c r="G230" s="128">
        <f t="shared" si="28"/>
        <v>0</v>
      </c>
      <c r="H230" s="50"/>
      <c r="I230" s="113"/>
      <c r="J230" s="21"/>
      <c r="K230" s="50">
        <f t="shared" si="29"/>
        <v>0</v>
      </c>
      <c r="L230" s="136"/>
      <c r="M230" s="36"/>
      <c r="N230" s="136"/>
      <c r="O230" s="136"/>
      <c r="P230" s="136"/>
      <c r="Q230" s="136"/>
      <c r="R230" s="36"/>
      <c r="S230" s="136">
        <f t="shared" si="31"/>
        <v>0</v>
      </c>
      <c r="U230" s="114" t="e">
        <f t="shared" si="30"/>
        <v>#DIV/0!</v>
      </c>
      <c r="X230" s="5"/>
      <c r="Y230" s="10" t="e">
        <f>Y229-X230</f>
        <v>#REF!</v>
      </c>
      <c r="AB230" s="5"/>
      <c r="AC230" s="5"/>
      <c r="AD230" s="10" t="e">
        <f t="shared" si="27"/>
        <v>#REF!</v>
      </c>
    </row>
    <row r="231" spans="1:30" x14ac:dyDescent="0.35">
      <c r="A231" s="21">
        <f t="shared" si="33"/>
        <v>202308228</v>
      </c>
      <c r="B231" s="57"/>
      <c r="C231" s="37"/>
      <c r="D231" s="21" t="e">
        <f>VLOOKUP(C231,'Customer List'!$A$3:$N$4129,2,0)</f>
        <v>#N/A</v>
      </c>
      <c r="E231" s="42"/>
      <c r="F231" s="50"/>
      <c r="G231" s="128">
        <f t="shared" si="28"/>
        <v>0</v>
      </c>
      <c r="H231" s="50"/>
      <c r="I231" s="113"/>
      <c r="J231" s="21"/>
      <c r="K231" s="50">
        <f t="shared" si="29"/>
        <v>0</v>
      </c>
      <c r="L231" s="136"/>
      <c r="M231" s="36"/>
      <c r="N231" s="136"/>
      <c r="O231" s="136"/>
      <c r="P231" s="36"/>
      <c r="Q231" s="136"/>
      <c r="R231" s="36"/>
      <c r="S231" s="136">
        <f t="shared" si="31"/>
        <v>0</v>
      </c>
      <c r="U231" s="114" t="e">
        <f t="shared" si="30"/>
        <v>#DIV/0!</v>
      </c>
      <c r="X231" s="5"/>
      <c r="Y231" s="10" t="e">
        <f t="shared" si="32"/>
        <v>#REF!</v>
      </c>
      <c r="AB231" s="5"/>
      <c r="AC231" s="5"/>
      <c r="AD231" s="10" t="e">
        <f t="shared" si="27"/>
        <v>#REF!</v>
      </c>
    </row>
    <row r="232" spans="1:30" x14ac:dyDescent="0.35">
      <c r="A232" s="21">
        <f t="shared" si="33"/>
        <v>202308229</v>
      </c>
      <c r="B232" s="57"/>
      <c r="C232" s="37"/>
      <c r="D232" s="21" t="e">
        <f>VLOOKUP(C232,'Customer List'!$A$3:$N$4129,2,0)</f>
        <v>#N/A</v>
      </c>
      <c r="E232" s="42"/>
      <c r="F232" s="50"/>
      <c r="G232" s="128">
        <f t="shared" si="28"/>
        <v>0</v>
      </c>
      <c r="H232" s="50"/>
      <c r="I232" s="113"/>
      <c r="J232" s="21"/>
      <c r="K232" s="50">
        <f t="shared" si="29"/>
        <v>0</v>
      </c>
      <c r="L232" s="136"/>
      <c r="M232" s="36"/>
      <c r="N232" s="147"/>
      <c r="O232" s="36"/>
      <c r="P232" s="36"/>
      <c r="Q232" s="136"/>
      <c r="R232" s="36"/>
      <c r="S232" s="136">
        <f t="shared" si="31"/>
        <v>0</v>
      </c>
      <c r="U232" s="114" t="e">
        <f t="shared" si="30"/>
        <v>#DIV/0!</v>
      </c>
      <c r="X232" s="5"/>
      <c r="Y232" s="10" t="e">
        <f t="shared" si="32"/>
        <v>#REF!</v>
      </c>
      <c r="AB232" s="5"/>
      <c r="AC232" s="5"/>
      <c r="AD232" s="10" t="e">
        <f t="shared" si="27"/>
        <v>#REF!</v>
      </c>
    </row>
    <row r="233" spans="1:30" x14ac:dyDescent="0.35">
      <c r="A233" s="21">
        <f t="shared" si="33"/>
        <v>202308230</v>
      </c>
      <c r="B233" s="57"/>
      <c r="C233" s="37"/>
      <c r="D233" s="21" t="e">
        <f>VLOOKUP(C233,'Customer List'!$A$3:$N$4129,2,0)</f>
        <v>#N/A</v>
      </c>
      <c r="E233" s="42"/>
      <c r="F233" s="50"/>
      <c r="G233" s="128">
        <f t="shared" si="28"/>
        <v>0</v>
      </c>
      <c r="H233" s="50"/>
      <c r="I233" s="113"/>
      <c r="J233" s="21"/>
      <c r="K233" s="50">
        <f t="shared" si="29"/>
        <v>0</v>
      </c>
      <c r="L233" s="136"/>
      <c r="M233" s="36"/>
      <c r="N233" s="36"/>
      <c r="O233" s="36"/>
      <c r="P233" s="136"/>
      <c r="Q233" s="136"/>
      <c r="R233" s="36"/>
      <c r="S233" s="136">
        <f t="shared" si="31"/>
        <v>0</v>
      </c>
      <c r="U233" s="114" t="e">
        <f t="shared" si="30"/>
        <v>#DIV/0!</v>
      </c>
      <c r="X233" s="5"/>
      <c r="Y233" s="10" t="e">
        <f t="shared" si="32"/>
        <v>#REF!</v>
      </c>
      <c r="AB233" s="5"/>
      <c r="AC233" s="5"/>
      <c r="AD233" s="10" t="e">
        <f t="shared" si="27"/>
        <v>#REF!</v>
      </c>
    </row>
    <row r="234" spans="1:30" x14ac:dyDescent="0.35">
      <c r="A234" s="21">
        <f t="shared" si="33"/>
        <v>202308231</v>
      </c>
      <c r="B234" s="57"/>
      <c r="C234" s="37"/>
      <c r="D234" s="21" t="e">
        <f>VLOOKUP(C234,'Customer List'!$A$3:$N$4129,2,0)</f>
        <v>#N/A</v>
      </c>
      <c r="E234" s="42"/>
      <c r="F234" s="50"/>
      <c r="G234" s="128">
        <f t="shared" si="28"/>
        <v>0</v>
      </c>
      <c r="H234" s="50"/>
      <c r="I234" s="113"/>
      <c r="J234" s="21"/>
      <c r="K234" s="50">
        <f t="shared" si="29"/>
        <v>0</v>
      </c>
      <c r="L234" s="136"/>
      <c r="M234" s="36"/>
      <c r="N234" s="36"/>
      <c r="O234" s="136"/>
      <c r="P234" s="36"/>
      <c r="Q234" s="136"/>
      <c r="R234" s="36"/>
      <c r="S234" s="136">
        <f t="shared" si="31"/>
        <v>0</v>
      </c>
      <c r="U234" s="114" t="e">
        <f t="shared" si="30"/>
        <v>#DIV/0!</v>
      </c>
      <c r="X234" s="5"/>
      <c r="Y234" s="10" t="e">
        <f t="shared" si="32"/>
        <v>#REF!</v>
      </c>
      <c r="AB234" s="5"/>
      <c r="AC234" s="5"/>
      <c r="AD234" s="10" t="e">
        <f t="shared" si="27"/>
        <v>#REF!</v>
      </c>
    </row>
    <row r="235" spans="1:30" x14ac:dyDescent="0.35">
      <c r="A235" s="21">
        <f t="shared" si="33"/>
        <v>202308232</v>
      </c>
      <c r="B235" s="57"/>
      <c r="C235" s="37"/>
      <c r="D235" s="21" t="e">
        <f>VLOOKUP(C235,'Customer List'!$A$3:$N$4129,2,0)</f>
        <v>#N/A</v>
      </c>
      <c r="E235" s="42"/>
      <c r="F235" s="50"/>
      <c r="G235" s="128">
        <f t="shared" si="28"/>
        <v>0</v>
      </c>
      <c r="H235" s="50"/>
      <c r="I235" s="113"/>
      <c r="J235" s="21"/>
      <c r="K235" s="50">
        <f t="shared" si="29"/>
        <v>0</v>
      </c>
      <c r="L235" s="136"/>
      <c r="M235" s="36"/>
      <c r="N235" s="36"/>
      <c r="O235" s="136"/>
      <c r="P235" s="136"/>
      <c r="Q235" s="136"/>
      <c r="R235" s="136"/>
      <c r="S235" s="136">
        <f t="shared" si="31"/>
        <v>0</v>
      </c>
      <c r="U235" s="114" t="e">
        <f t="shared" si="30"/>
        <v>#DIV/0!</v>
      </c>
      <c r="X235" s="5"/>
      <c r="Y235" s="10" t="e">
        <f t="shared" si="32"/>
        <v>#REF!</v>
      </c>
      <c r="AB235" s="5"/>
      <c r="AC235" s="5"/>
      <c r="AD235" s="10" t="e">
        <f t="shared" si="27"/>
        <v>#REF!</v>
      </c>
    </row>
    <row r="236" spans="1:30" x14ac:dyDescent="0.35">
      <c r="A236" s="21">
        <f t="shared" si="33"/>
        <v>202308233</v>
      </c>
      <c r="B236" s="57">
        <v>45148</v>
      </c>
      <c r="C236" s="37" t="s">
        <v>791</v>
      </c>
      <c r="D236" s="21" t="str">
        <f>VLOOKUP(C236,'Customer List'!$A$3:$N$4129,2,0)</f>
        <v>R&amp;B TEA SINGAPORE                                                         20 TAMPINES CENTRAL #01-18 TAMPINES MRT, SINGAPORE 529538</v>
      </c>
      <c r="E236" s="42" t="s">
        <v>694</v>
      </c>
      <c r="F236" s="50">
        <v>66.900000000000006</v>
      </c>
      <c r="G236" s="128">
        <v>5.35</v>
      </c>
      <c r="H236" s="50"/>
      <c r="I236" s="113"/>
      <c r="J236" s="21"/>
      <c r="K236" s="50">
        <f t="shared" si="29"/>
        <v>72.25</v>
      </c>
      <c r="L236" s="136"/>
      <c r="M236" s="36"/>
      <c r="N236" s="136">
        <f>K236</f>
        <v>72.25</v>
      </c>
      <c r="O236" s="136"/>
      <c r="P236" s="136"/>
      <c r="Q236" s="136"/>
      <c r="R236" s="36"/>
      <c r="S236" s="136">
        <f t="shared" si="31"/>
        <v>0</v>
      </c>
      <c r="U236" s="114">
        <f t="shared" si="30"/>
        <v>0</v>
      </c>
      <c r="X236" s="5"/>
      <c r="Y236" s="10" t="e">
        <f t="shared" si="32"/>
        <v>#REF!</v>
      </c>
      <c r="AB236" s="5"/>
      <c r="AC236" s="5"/>
      <c r="AD236" s="10" t="e">
        <f t="shared" si="27"/>
        <v>#REF!</v>
      </c>
    </row>
    <row r="237" spans="1:30" x14ac:dyDescent="0.35">
      <c r="A237" s="21">
        <f t="shared" si="33"/>
        <v>202308234</v>
      </c>
      <c r="B237" s="57"/>
      <c r="C237" s="37"/>
      <c r="D237" s="21" t="e">
        <f>VLOOKUP(C237,'Customer List'!$A$3:$N$4129,2,0)</f>
        <v>#N/A</v>
      </c>
      <c r="E237" s="42"/>
      <c r="F237" s="50"/>
      <c r="G237" s="128">
        <f t="shared" si="28"/>
        <v>0</v>
      </c>
      <c r="H237" s="50"/>
      <c r="I237" s="113"/>
      <c r="J237" s="21"/>
      <c r="K237" s="50">
        <f t="shared" si="29"/>
        <v>0</v>
      </c>
      <c r="L237" s="136"/>
      <c r="M237" s="36"/>
      <c r="N237" s="36"/>
      <c r="O237" s="136"/>
      <c r="P237" s="136"/>
      <c r="Q237" s="136"/>
      <c r="R237" s="36"/>
      <c r="S237" s="136">
        <f t="shared" si="31"/>
        <v>0</v>
      </c>
      <c r="U237" s="114" t="e">
        <f t="shared" si="30"/>
        <v>#DIV/0!</v>
      </c>
      <c r="X237" s="5"/>
      <c r="Y237" s="10" t="e">
        <f t="shared" si="32"/>
        <v>#REF!</v>
      </c>
      <c r="AB237" s="5"/>
      <c r="AC237" s="5"/>
      <c r="AD237" s="10" t="e">
        <f t="shared" si="27"/>
        <v>#REF!</v>
      </c>
    </row>
    <row r="238" spans="1:30" x14ac:dyDescent="0.35">
      <c r="A238" s="21">
        <f t="shared" si="33"/>
        <v>202308235</v>
      </c>
      <c r="B238" s="57"/>
      <c r="C238" s="37"/>
      <c r="D238" s="21" t="e">
        <f>VLOOKUP(C238,'Customer List'!$A$3:$N$4129,2,0)</f>
        <v>#N/A</v>
      </c>
      <c r="E238" s="42"/>
      <c r="F238" s="50"/>
      <c r="G238" s="128">
        <f t="shared" si="28"/>
        <v>0</v>
      </c>
      <c r="H238" s="50"/>
      <c r="I238" s="113"/>
      <c r="J238" s="21"/>
      <c r="K238" s="50">
        <f t="shared" si="29"/>
        <v>0</v>
      </c>
      <c r="L238" s="136"/>
      <c r="M238" s="36"/>
      <c r="N238" s="136"/>
      <c r="O238" s="36"/>
      <c r="P238" s="36"/>
      <c r="Q238" s="136"/>
      <c r="R238" s="136"/>
      <c r="S238" s="136">
        <f t="shared" si="31"/>
        <v>0</v>
      </c>
      <c r="U238" s="114" t="e">
        <f t="shared" si="30"/>
        <v>#DIV/0!</v>
      </c>
      <c r="X238" s="5"/>
      <c r="Y238" s="10" t="e">
        <f t="shared" si="32"/>
        <v>#REF!</v>
      </c>
      <c r="AB238" s="5"/>
      <c r="AC238" s="5"/>
      <c r="AD238" s="10" t="e">
        <f t="shared" si="27"/>
        <v>#REF!</v>
      </c>
    </row>
    <row r="239" spans="1:30" x14ac:dyDescent="0.35">
      <c r="A239" s="21">
        <f t="shared" si="33"/>
        <v>202308236</v>
      </c>
      <c r="B239" s="57"/>
      <c r="C239" s="37"/>
      <c r="D239" s="21" t="e">
        <f>VLOOKUP(C239,'Customer List'!$A$3:$N$4129,2,0)</f>
        <v>#N/A</v>
      </c>
      <c r="E239" s="42"/>
      <c r="F239" s="50"/>
      <c r="G239" s="128">
        <f t="shared" si="28"/>
        <v>0</v>
      </c>
      <c r="H239" s="50"/>
      <c r="I239" s="113"/>
      <c r="J239" s="21"/>
      <c r="K239" s="50">
        <f t="shared" si="29"/>
        <v>0</v>
      </c>
      <c r="L239" s="136"/>
      <c r="M239" s="36"/>
      <c r="N239" s="136"/>
      <c r="O239" s="136"/>
      <c r="P239" s="136"/>
      <c r="Q239" s="136"/>
      <c r="R239" s="36"/>
      <c r="S239" s="136">
        <f t="shared" si="31"/>
        <v>0</v>
      </c>
      <c r="U239" s="114" t="e">
        <f t="shared" si="30"/>
        <v>#DIV/0!</v>
      </c>
      <c r="X239" s="5"/>
      <c r="Y239" s="10" t="e">
        <f t="shared" si="32"/>
        <v>#REF!</v>
      </c>
      <c r="AB239" s="5"/>
      <c r="AC239" s="5"/>
      <c r="AD239" s="10" t="e">
        <f t="shared" si="27"/>
        <v>#REF!</v>
      </c>
    </row>
    <row r="240" spans="1:30" x14ac:dyDescent="0.35">
      <c r="A240" s="21">
        <f t="shared" si="33"/>
        <v>202308237</v>
      </c>
      <c r="B240" s="57">
        <v>45148</v>
      </c>
      <c r="C240" s="37" t="s">
        <v>131</v>
      </c>
      <c r="D240" s="21" t="str">
        <f>VLOOKUP(C240,'Customer List'!$A$3:$N$4129,2,0)</f>
        <v xml:space="preserve"> Punggol OASIS (Gourmet Paradise)      681 Punggol Drive #04-01               OASIS Terraces, Singapore 820681 (Fruits Stall)</v>
      </c>
      <c r="E240" s="42" t="s">
        <v>694</v>
      </c>
      <c r="F240" s="50">
        <v>22</v>
      </c>
      <c r="G240" s="128">
        <v>1.76</v>
      </c>
      <c r="H240" s="50"/>
      <c r="I240" s="113"/>
      <c r="J240" s="21"/>
      <c r="K240" s="50">
        <f t="shared" si="29"/>
        <v>23.76</v>
      </c>
      <c r="L240" s="136">
        <f>K240</f>
        <v>23.76</v>
      </c>
      <c r="M240" s="36"/>
      <c r="N240" s="136"/>
      <c r="O240" s="136"/>
      <c r="P240" s="136"/>
      <c r="Q240" s="136"/>
      <c r="R240" s="36"/>
      <c r="S240" s="136">
        <f t="shared" si="31"/>
        <v>0</v>
      </c>
      <c r="U240" s="114">
        <f t="shared" si="30"/>
        <v>0</v>
      </c>
      <c r="X240" s="5"/>
      <c r="Y240" s="10" t="e">
        <f t="shared" si="32"/>
        <v>#REF!</v>
      </c>
      <c r="AB240" s="5"/>
      <c r="AC240" s="5"/>
      <c r="AD240" s="10" t="e">
        <f t="shared" si="27"/>
        <v>#REF!</v>
      </c>
    </row>
    <row r="241" spans="1:30" x14ac:dyDescent="0.35">
      <c r="A241" s="21">
        <f t="shared" si="33"/>
        <v>202308238</v>
      </c>
      <c r="B241" s="57"/>
      <c r="C241" s="37"/>
      <c r="D241" s="21" t="e">
        <f>VLOOKUP(C241,'Customer List'!$A$3:$N$4129,2,0)</f>
        <v>#N/A</v>
      </c>
      <c r="E241" s="42"/>
      <c r="F241" s="50"/>
      <c r="G241" s="128">
        <f t="shared" si="28"/>
        <v>0</v>
      </c>
      <c r="H241" s="50"/>
      <c r="I241" s="113"/>
      <c r="J241" s="21"/>
      <c r="K241" s="50">
        <f t="shared" si="29"/>
        <v>0</v>
      </c>
      <c r="L241" s="136"/>
      <c r="M241" s="36"/>
      <c r="N241" s="36"/>
      <c r="O241" s="136"/>
      <c r="P241" s="136"/>
      <c r="Q241" s="136"/>
      <c r="R241" s="36"/>
      <c r="S241" s="136">
        <f t="shared" si="31"/>
        <v>0</v>
      </c>
      <c r="U241" s="114" t="e">
        <f t="shared" si="30"/>
        <v>#DIV/0!</v>
      </c>
      <c r="X241" s="5"/>
      <c r="Y241" s="10" t="e">
        <f t="shared" si="32"/>
        <v>#REF!</v>
      </c>
      <c r="AB241" s="5"/>
      <c r="AC241" s="5"/>
      <c r="AD241" s="10" t="e">
        <f t="shared" si="27"/>
        <v>#REF!</v>
      </c>
    </row>
    <row r="242" spans="1:30" x14ac:dyDescent="0.35">
      <c r="A242" s="21">
        <f t="shared" si="33"/>
        <v>202308239</v>
      </c>
      <c r="B242" s="57">
        <v>45148</v>
      </c>
      <c r="C242" s="37" t="s">
        <v>784</v>
      </c>
      <c r="D242" s="21" t="str">
        <f>VLOOKUP(C242,'Customer List'!$A$3:$N$4129,2,0)</f>
        <v>Tiong Bahru Soya Bean                                                        52 Tiong Bahru Road #02-63.    Singapore 168716</v>
      </c>
      <c r="E242" s="42" t="s">
        <v>789</v>
      </c>
      <c r="F242" s="50">
        <v>143.80000000000001</v>
      </c>
      <c r="G242" s="128">
        <v>11.5</v>
      </c>
      <c r="H242" s="50">
        <v>155.30000000000001</v>
      </c>
      <c r="I242" s="113">
        <v>45149</v>
      </c>
      <c r="J242" s="21"/>
      <c r="K242" s="50">
        <f t="shared" si="29"/>
        <v>0</v>
      </c>
      <c r="L242" s="136"/>
      <c r="M242" s="36"/>
      <c r="N242" s="36"/>
      <c r="O242" s="36"/>
      <c r="P242" s="136"/>
      <c r="Q242" s="136"/>
      <c r="R242" s="36"/>
      <c r="S242" s="136">
        <f t="shared" si="31"/>
        <v>0</v>
      </c>
      <c r="U242" s="114">
        <f t="shared" si="30"/>
        <v>0</v>
      </c>
      <c r="X242" s="5"/>
      <c r="Y242" s="10" t="e">
        <f t="shared" si="32"/>
        <v>#REF!</v>
      </c>
      <c r="AB242" s="5"/>
      <c r="AC242" s="5"/>
      <c r="AD242" s="10" t="e">
        <f t="shared" si="27"/>
        <v>#REF!</v>
      </c>
    </row>
    <row r="243" spans="1:30" x14ac:dyDescent="0.35">
      <c r="A243" s="21">
        <f t="shared" si="33"/>
        <v>202308240</v>
      </c>
      <c r="B243" s="57"/>
      <c r="C243" s="37"/>
      <c r="D243" s="21" t="e">
        <f>VLOOKUP(C243,'Customer List'!$A$3:$N$4129,2,0)</f>
        <v>#N/A</v>
      </c>
      <c r="E243" s="42"/>
      <c r="F243" s="50"/>
      <c r="G243" s="128">
        <f t="shared" si="28"/>
        <v>0</v>
      </c>
      <c r="H243" s="50"/>
      <c r="I243" s="113"/>
      <c r="J243" s="21"/>
      <c r="K243" s="50">
        <f t="shared" si="29"/>
        <v>0</v>
      </c>
      <c r="L243" s="136"/>
      <c r="M243" s="36"/>
      <c r="N243" s="36"/>
      <c r="O243" s="136"/>
      <c r="P243" s="36"/>
      <c r="Q243" s="136"/>
      <c r="R243" s="36"/>
      <c r="S243" s="136">
        <f t="shared" si="31"/>
        <v>0</v>
      </c>
      <c r="U243" s="114" t="e">
        <f t="shared" si="30"/>
        <v>#DIV/0!</v>
      </c>
      <c r="X243" s="5"/>
      <c r="Y243" s="10" t="e">
        <f t="shared" si="32"/>
        <v>#REF!</v>
      </c>
      <c r="AB243" s="5"/>
      <c r="AC243" s="5"/>
      <c r="AD243" s="10" t="e">
        <f t="shared" si="27"/>
        <v>#REF!</v>
      </c>
    </row>
    <row r="244" spans="1:30" x14ac:dyDescent="0.35">
      <c r="A244" s="21">
        <f t="shared" si="33"/>
        <v>202308241</v>
      </c>
      <c r="B244" s="57"/>
      <c r="C244" s="37"/>
      <c r="D244" s="21" t="e">
        <f>VLOOKUP(C244,'Customer List'!$A$3:$N$4129,2,0)</f>
        <v>#N/A</v>
      </c>
      <c r="E244" s="42"/>
      <c r="F244" s="50"/>
      <c r="G244" s="128">
        <f t="shared" si="28"/>
        <v>0</v>
      </c>
      <c r="H244" s="50"/>
      <c r="I244" s="113"/>
      <c r="J244" s="21"/>
      <c r="K244" s="50">
        <f t="shared" si="29"/>
        <v>0</v>
      </c>
      <c r="L244" s="136"/>
      <c r="M244" s="36"/>
      <c r="N244" s="36"/>
      <c r="O244" s="136"/>
      <c r="P244" s="36"/>
      <c r="Q244" s="136"/>
      <c r="R244" s="36"/>
      <c r="S244" s="136">
        <f t="shared" si="31"/>
        <v>0</v>
      </c>
      <c r="U244" s="114" t="e">
        <f t="shared" si="30"/>
        <v>#DIV/0!</v>
      </c>
      <c r="X244" s="5"/>
      <c r="Y244" s="10" t="e">
        <f t="shared" si="32"/>
        <v>#REF!</v>
      </c>
      <c r="AB244" s="5"/>
      <c r="AC244" s="5"/>
      <c r="AD244" s="10" t="e">
        <f t="shared" si="27"/>
        <v>#REF!</v>
      </c>
    </row>
    <row r="245" spans="1:30" x14ac:dyDescent="0.35">
      <c r="A245" s="21">
        <f t="shared" si="33"/>
        <v>202308242</v>
      </c>
      <c r="B245" s="57"/>
      <c r="C245" s="37"/>
      <c r="D245" s="21" t="e">
        <f>VLOOKUP(C245,'Customer List'!$A$3:$N$4129,2,0)</f>
        <v>#N/A</v>
      </c>
      <c r="E245" s="42"/>
      <c r="F245" s="50"/>
      <c r="G245" s="128">
        <f t="shared" si="28"/>
        <v>0</v>
      </c>
      <c r="H245" s="50"/>
      <c r="I245" s="113"/>
      <c r="J245" s="21"/>
      <c r="K245" s="50">
        <f t="shared" si="29"/>
        <v>0</v>
      </c>
      <c r="L245" s="136"/>
      <c r="M245" s="36"/>
      <c r="N245" s="136"/>
      <c r="O245" s="136"/>
      <c r="P245" s="36"/>
      <c r="Q245" s="136"/>
      <c r="R245" s="36"/>
      <c r="S245" s="136">
        <f t="shared" si="31"/>
        <v>0</v>
      </c>
      <c r="U245" s="114" t="e">
        <f t="shared" si="30"/>
        <v>#DIV/0!</v>
      </c>
      <c r="X245" s="5"/>
      <c r="Y245" s="10" t="e">
        <f t="shared" si="32"/>
        <v>#REF!</v>
      </c>
      <c r="AB245" s="5"/>
      <c r="AC245" s="5"/>
      <c r="AD245" s="10" t="e">
        <f t="shared" si="27"/>
        <v>#REF!</v>
      </c>
    </row>
    <row r="246" spans="1:30" x14ac:dyDescent="0.35">
      <c r="A246" s="21">
        <f t="shared" si="33"/>
        <v>202308243</v>
      </c>
      <c r="B246" s="57"/>
      <c r="C246" s="37"/>
      <c r="D246" s="21" t="e">
        <f>VLOOKUP(C246,'Customer List'!$A$3:$N$4129,2,0)</f>
        <v>#N/A</v>
      </c>
      <c r="E246" s="42"/>
      <c r="F246" s="50"/>
      <c r="G246" s="128">
        <f t="shared" si="28"/>
        <v>0</v>
      </c>
      <c r="H246" s="50"/>
      <c r="I246" s="113"/>
      <c r="J246" s="21"/>
      <c r="K246" s="50">
        <f t="shared" si="29"/>
        <v>0</v>
      </c>
      <c r="L246" s="136"/>
      <c r="M246" s="36"/>
      <c r="N246" s="136"/>
      <c r="O246" s="36"/>
      <c r="P246" s="136"/>
      <c r="Q246" s="136"/>
      <c r="R246" s="36"/>
      <c r="S246" s="136">
        <f t="shared" si="31"/>
        <v>0</v>
      </c>
      <c r="U246" s="114" t="e">
        <f t="shared" si="30"/>
        <v>#DIV/0!</v>
      </c>
      <c r="X246" s="5"/>
      <c r="Y246" s="10" t="e">
        <f t="shared" si="32"/>
        <v>#REF!</v>
      </c>
      <c r="AB246" s="5"/>
      <c r="AC246" s="5"/>
      <c r="AD246" s="10" t="e">
        <f t="shared" si="27"/>
        <v>#REF!</v>
      </c>
    </row>
    <row r="247" spans="1:30" x14ac:dyDescent="0.35">
      <c r="A247" s="21">
        <f t="shared" si="33"/>
        <v>202308244</v>
      </c>
      <c r="B247" s="57"/>
      <c r="C247" s="37"/>
      <c r="D247" s="21" t="e">
        <f>VLOOKUP(C247,'Customer List'!$A$3:$N$4129,2,0)</f>
        <v>#N/A</v>
      </c>
      <c r="E247" s="42"/>
      <c r="F247" s="50"/>
      <c r="G247" s="128">
        <f t="shared" si="28"/>
        <v>0</v>
      </c>
      <c r="H247" s="50"/>
      <c r="I247" s="113"/>
      <c r="J247" s="21"/>
      <c r="K247" s="50">
        <f t="shared" si="29"/>
        <v>0</v>
      </c>
      <c r="L247" s="136"/>
      <c r="M247" s="36"/>
      <c r="N247" s="36"/>
      <c r="O247" s="36"/>
      <c r="P247" s="136"/>
      <c r="Q247" s="136"/>
      <c r="R247" s="136"/>
      <c r="S247" s="136">
        <f t="shared" si="31"/>
        <v>0</v>
      </c>
      <c r="U247" s="114" t="e">
        <f t="shared" si="30"/>
        <v>#DIV/0!</v>
      </c>
      <c r="X247" s="5"/>
      <c r="Y247" s="10" t="e">
        <f t="shared" si="32"/>
        <v>#REF!</v>
      </c>
      <c r="AB247" s="5"/>
      <c r="AC247" s="5"/>
      <c r="AD247" s="10" t="e">
        <f t="shared" si="27"/>
        <v>#REF!</v>
      </c>
    </row>
    <row r="248" spans="1:30" x14ac:dyDescent="0.35">
      <c r="A248" s="21">
        <f t="shared" si="33"/>
        <v>202308245</v>
      </c>
      <c r="B248" s="57"/>
      <c r="C248" s="37"/>
      <c r="D248" s="21" t="e">
        <f>VLOOKUP(C248,'Customer List'!$A$3:$N$4129,2,0)</f>
        <v>#N/A</v>
      </c>
      <c r="E248" s="42"/>
      <c r="F248" s="50"/>
      <c r="G248" s="128">
        <f t="shared" si="28"/>
        <v>0</v>
      </c>
      <c r="H248" s="50"/>
      <c r="I248" s="113"/>
      <c r="J248" s="21"/>
      <c r="K248" s="50">
        <f t="shared" si="29"/>
        <v>0</v>
      </c>
      <c r="L248" s="36"/>
      <c r="M248" s="36"/>
      <c r="N248" s="136"/>
      <c r="O248" s="36"/>
      <c r="P248" s="136"/>
      <c r="Q248" s="36"/>
      <c r="R248" s="36"/>
      <c r="S248" s="136">
        <f t="shared" si="31"/>
        <v>0</v>
      </c>
      <c r="U248" s="114" t="e">
        <f t="shared" si="30"/>
        <v>#DIV/0!</v>
      </c>
      <c r="X248" s="5"/>
      <c r="Y248" s="10" t="e">
        <f t="shared" si="32"/>
        <v>#REF!</v>
      </c>
      <c r="AB248" s="5"/>
      <c r="AC248" s="5"/>
      <c r="AD248" s="10" t="e">
        <f t="shared" si="27"/>
        <v>#REF!</v>
      </c>
    </row>
    <row r="249" spans="1:30" x14ac:dyDescent="0.35">
      <c r="A249" s="21">
        <f t="shared" si="33"/>
        <v>202308246</v>
      </c>
      <c r="B249" s="57"/>
      <c r="C249" s="37"/>
      <c r="D249" s="21" t="e">
        <f>VLOOKUP(C249,'Customer List'!$A$3:$N$4129,2,0)</f>
        <v>#N/A</v>
      </c>
      <c r="E249" s="42"/>
      <c r="F249" s="50"/>
      <c r="G249" s="128">
        <f t="shared" si="28"/>
        <v>0</v>
      </c>
      <c r="H249" s="50"/>
      <c r="I249" s="113"/>
      <c r="J249" s="21"/>
      <c r="K249" s="50">
        <f t="shared" si="29"/>
        <v>0</v>
      </c>
      <c r="L249" s="36"/>
      <c r="M249" s="36"/>
      <c r="N249" s="136"/>
      <c r="O249" s="136"/>
      <c r="P249" s="136"/>
      <c r="Q249" s="136"/>
      <c r="R249" s="36"/>
      <c r="S249" s="136">
        <f t="shared" si="31"/>
        <v>0</v>
      </c>
      <c r="U249" s="114" t="e">
        <f t="shared" si="30"/>
        <v>#DIV/0!</v>
      </c>
      <c r="X249" s="5"/>
      <c r="Y249" s="10" t="e">
        <f t="shared" si="32"/>
        <v>#REF!</v>
      </c>
      <c r="AB249" s="5"/>
      <c r="AC249" s="5"/>
      <c r="AD249" s="10" t="e">
        <f t="shared" ref="AD249:AD312" si="34">AD248+AB249-AC249</f>
        <v>#REF!</v>
      </c>
    </row>
    <row r="250" spans="1:30" x14ac:dyDescent="0.35">
      <c r="A250" s="21">
        <f t="shared" si="33"/>
        <v>202308247</v>
      </c>
      <c r="B250" s="57"/>
      <c r="C250" s="37"/>
      <c r="D250" s="21" t="e">
        <f>VLOOKUP(C250,'Customer List'!$A$3:$N$4129,2,0)</f>
        <v>#N/A</v>
      </c>
      <c r="E250" s="42"/>
      <c r="F250" s="50"/>
      <c r="G250" s="128">
        <f t="shared" si="28"/>
        <v>0</v>
      </c>
      <c r="H250" s="50"/>
      <c r="I250" s="113"/>
      <c r="J250" s="21"/>
      <c r="K250" s="50">
        <f t="shared" si="29"/>
        <v>0</v>
      </c>
      <c r="L250" s="136"/>
      <c r="M250" s="36"/>
      <c r="N250" s="136"/>
      <c r="O250" s="136"/>
      <c r="P250" s="136"/>
      <c r="Q250" s="136"/>
      <c r="R250" s="136"/>
      <c r="S250" s="136">
        <f t="shared" si="31"/>
        <v>0</v>
      </c>
      <c r="U250" s="114" t="e">
        <f t="shared" si="30"/>
        <v>#DIV/0!</v>
      </c>
      <c r="X250" s="5"/>
      <c r="Y250" s="10" t="e">
        <f t="shared" si="32"/>
        <v>#REF!</v>
      </c>
      <c r="AB250" s="5"/>
      <c r="AC250" s="5"/>
      <c r="AD250" s="10" t="e">
        <f t="shared" si="34"/>
        <v>#REF!</v>
      </c>
    </row>
    <row r="251" spans="1:30" x14ac:dyDescent="0.35">
      <c r="A251" s="21">
        <f t="shared" si="33"/>
        <v>202308248</v>
      </c>
      <c r="B251" s="57"/>
      <c r="C251" s="37"/>
      <c r="D251" s="21" t="e">
        <f>VLOOKUP(C251,'Customer List'!$A$3:$N$4129,2,0)</f>
        <v>#N/A</v>
      </c>
      <c r="E251" s="42"/>
      <c r="F251" s="50"/>
      <c r="G251" s="128">
        <f t="shared" si="28"/>
        <v>0</v>
      </c>
      <c r="H251" s="50"/>
      <c r="I251" s="113"/>
      <c r="J251" s="21"/>
      <c r="K251" s="50">
        <f t="shared" si="29"/>
        <v>0</v>
      </c>
      <c r="L251" s="136"/>
      <c r="M251" s="36"/>
      <c r="N251" s="136"/>
      <c r="O251" s="136"/>
      <c r="P251" s="136"/>
      <c r="Q251" s="136"/>
      <c r="R251" s="36"/>
      <c r="S251" s="136">
        <f t="shared" si="31"/>
        <v>0</v>
      </c>
      <c r="U251" s="114" t="e">
        <f t="shared" si="30"/>
        <v>#DIV/0!</v>
      </c>
      <c r="X251" s="5"/>
      <c r="Y251" s="10" t="e">
        <f>Y250-X251</f>
        <v>#REF!</v>
      </c>
      <c r="AB251" s="5"/>
      <c r="AC251" s="5"/>
      <c r="AD251" s="10" t="e">
        <f t="shared" si="34"/>
        <v>#REF!</v>
      </c>
    </row>
    <row r="252" spans="1:30" x14ac:dyDescent="0.35">
      <c r="A252" s="21">
        <f t="shared" si="33"/>
        <v>202308249</v>
      </c>
      <c r="B252" s="57"/>
      <c r="C252" s="37"/>
      <c r="D252" s="21" t="e">
        <f>VLOOKUP(C252,'Customer List'!$A$3:$N$4129,2,0)</f>
        <v>#N/A</v>
      </c>
      <c r="E252" s="42"/>
      <c r="F252" s="50"/>
      <c r="G252" s="128">
        <f t="shared" si="28"/>
        <v>0</v>
      </c>
      <c r="H252" s="50"/>
      <c r="I252" s="113"/>
      <c r="J252" s="21"/>
      <c r="K252" s="50">
        <f t="shared" si="29"/>
        <v>0</v>
      </c>
      <c r="L252" s="136"/>
      <c r="M252" s="36"/>
      <c r="N252" s="136"/>
      <c r="O252" s="136"/>
      <c r="P252" s="36"/>
      <c r="Q252" s="136"/>
      <c r="R252" s="136"/>
      <c r="S252" s="136">
        <f t="shared" si="31"/>
        <v>0</v>
      </c>
      <c r="U252" s="114" t="e">
        <f t="shared" si="30"/>
        <v>#DIV/0!</v>
      </c>
      <c r="X252" s="5"/>
      <c r="Y252" s="10" t="e">
        <f t="shared" si="32"/>
        <v>#REF!</v>
      </c>
      <c r="AB252" s="5"/>
      <c r="AC252" s="5"/>
      <c r="AD252" s="10" t="e">
        <f t="shared" si="34"/>
        <v>#REF!</v>
      </c>
    </row>
    <row r="253" spans="1:30" x14ac:dyDescent="0.35">
      <c r="A253" s="21">
        <f t="shared" si="33"/>
        <v>202308250</v>
      </c>
      <c r="B253" s="57"/>
      <c r="C253" s="37"/>
      <c r="D253" s="21" t="e">
        <f>VLOOKUP(C253,'Customer List'!$A$3:$N$4129,2,0)</f>
        <v>#N/A</v>
      </c>
      <c r="E253" s="42"/>
      <c r="F253" s="50"/>
      <c r="G253" s="128">
        <f t="shared" si="28"/>
        <v>0</v>
      </c>
      <c r="H253" s="50"/>
      <c r="I253" s="113"/>
      <c r="J253" s="21"/>
      <c r="K253" s="50">
        <f t="shared" si="29"/>
        <v>0</v>
      </c>
      <c r="L253" s="136"/>
      <c r="M253" s="36"/>
      <c r="N253" s="136"/>
      <c r="O253" s="136"/>
      <c r="P253" s="36"/>
      <c r="Q253" s="136"/>
      <c r="R253" s="36"/>
      <c r="S253" s="136">
        <f t="shared" si="31"/>
        <v>0</v>
      </c>
      <c r="U253" s="114" t="e">
        <f t="shared" si="30"/>
        <v>#DIV/0!</v>
      </c>
      <c r="X253" s="5"/>
      <c r="Y253" s="10" t="e">
        <f t="shared" si="32"/>
        <v>#REF!</v>
      </c>
      <c r="AB253" s="5"/>
      <c r="AC253" s="5"/>
      <c r="AD253" s="10" t="e">
        <f t="shared" si="34"/>
        <v>#REF!</v>
      </c>
    </row>
    <row r="254" spans="1:30" x14ac:dyDescent="0.35">
      <c r="A254" s="21">
        <f t="shared" si="33"/>
        <v>202308251</v>
      </c>
      <c r="B254" s="57"/>
      <c r="C254" s="37"/>
      <c r="D254" s="21" t="e">
        <f>VLOOKUP(C254,'Customer List'!$A$3:$N$4129,2,0)</f>
        <v>#N/A</v>
      </c>
      <c r="E254" s="42"/>
      <c r="F254" s="50"/>
      <c r="G254" s="128">
        <f t="shared" si="28"/>
        <v>0</v>
      </c>
      <c r="H254" s="50"/>
      <c r="I254" s="113"/>
      <c r="J254" s="21"/>
      <c r="K254" s="50">
        <f t="shared" si="29"/>
        <v>0</v>
      </c>
      <c r="L254" s="136"/>
      <c r="M254" s="36"/>
      <c r="N254" s="36"/>
      <c r="O254" s="36"/>
      <c r="P254" s="36"/>
      <c r="Q254" s="136"/>
      <c r="R254" s="36"/>
      <c r="S254" s="136">
        <f t="shared" si="31"/>
        <v>0</v>
      </c>
      <c r="U254" s="114" t="e">
        <f t="shared" si="30"/>
        <v>#DIV/0!</v>
      </c>
      <c r="X254" s="5"/>
      <c r="Y254" s="10" t="e">
        <f t="shared" si="32"/>
        <v>#REF!</v>
      </c>
      <c r="AB254" s="5"/>
      <c r="AC254" s="5"/>
      <c r="AD254" s="10" t="e">
        <f t="shared" si="34"/>
        <v>#REF!</v>
      </c>
    </row>
    <row r="255" spans="1:30" x14ac:dyDescent="0.35">
      <c r="A255" s="21">
        <f t="shared" si="33"/>
        <v>202308252</v>
      </c>
      <c r="B255" s="57"/>
      <c r="C255" s="37"/>
      <c r="D255" s="21" t="e">
        <f>VLOOKUP(C255,'Customer List'!$A$3:$N$4129,2,0)</f>
        <v>#N/A</v>
      </c>
      <c r="E255" s="42"/>
      <c r="F255" s="50"/>
      <c r="G255" s="128">
        <f t="shared" si="28"/>
        <v>0</v>
      </c>
      <c r="H255" s="50"/>
      <c r="I255" s="113"/>
      <c r="J255" s="21"/>
      <c r="K255" s="50">
        <f t="shared" si="29"/>
        <v>0</v>
      </c>
      <c r="L255" s="136"/>
      <c r="M255" s="36"/>
      <c r="N255" s="36"/>
      <c r="O255" s="136"/>
      <c r="P255" s="36"/>
      <c r="Q255" s="136"/>
      <c r="R255" s="36"/>
      <c r="S255" s="136">
        <f t="shared" si="31"/>
        <v>0</v>
      </c>
      <c r="U255" s="114" t="e">
        <f t="shared" si="30"/>
        <v>#DIV/0!</v>
      </c>
      <c r="X255" s="5"/>
      <c r="Y255" s="10" t="e">
        <f t="shared" si="32"/>
        <v>#REF!</v>
      </c>
      <c r="AB255" s="5"/>
      <c r="AC255" s="5"/>
      <c r="AD255" s="10" t="e">
        <f t="shared" si="34"/>
        <v>#REF!</v>
      </c>
    </row>
    <row r="256" spans="1:30" x14ac:dyDescent="0.35">
      <c r="A256" s="21">
        <f t="shared" si="33"/>
        <v>202308253</v>
      </c>
      <c r="B256" s="57"/>
      <c r="C256" s="37"/>
      <c r="D256" s="21" t="e">
        <f>VLOOKUP(C256,'Customer List'!$A$3:$N$4129,2,0)</f>
        <v>#N/A</v>
      </c>
      <c r="E256" s="42"/>
      <c r="F256" s="50"/>
      <c r="G256" s="128">
        <f t="shared" si="28"/>
        <v>0</v>
      </c>
      <c r="H256" s="50"/>
      <c r="I256" s="113"/>
      <c r="J256" s="21"/>
      <c r="K256" s="50">
        <f t="shared" si="29"/>
        <v>0</v>
      </c>
      <c r="L256" s="136"/>
      <c r="M256" s="136"/>
      <c r="N256" s="36"/>
      <c r="O256" s="136"/>
      <c r="P256" s="36"/>
      <c r="Q256" s="136"/>
      <c r="R256" s="36"/>
      <c r="S256" s="136">
        <f t="shared" si="31"/>
        <v>0</v>
      </c>
      <c r="U256" s="114" t="e">
        <f t="shared" si="30"/>
        <v>#DIV/0!</v>
      </c>
      <c r="X256" s="5"/>
      <c r="Y256" s="10" t="e">
        <f t="shared" si="32"/>
        <v>#REF!</v>
      </c>
      <c r="AB256" s="5"/>
      <c r="AC256" s="5"/>
      <c r="AD256" s="10" t="e">
        <f t="shared" si="34"/>
        <v>#REF!</v>
      </c>
    </row>
    <row r="257" spans="1:30" x14ac:dyDescent="0.35">
      <c r="A257" s="21">
        <f t="shared" si="33"/>
        <v>202308254</v>
      </c>
      <c r="B257" s="57"/>
      <c r="C257" s="37"/>
      <c r="D257" s="21" t="e">
        <f>VLOOKUP(C257,'Customer List'!$A$3:$N$4129,2,0)</f>
        <v>#N/A</v>
      </c>
      <c r="E257" s="42"/>
      <c r="F257" s="50"/>
      <c r="G257" s="128">
        <f t="shared" si="28"/>
        <v>0</v>
      </c>
      <c r="H257" s="50"/>
      <c r="I257" s="113"/>
      <c r="J257" s="21"/>
      <c r="K257" s="50">
        <f t="shared" si="29"/>
        <v>0</v>
      </c>
      <c r="L257" s="136"/>
      <c r="M257" s="36"/>
      <c r="N257" s="36"/>
      <c r="O257" s="136"/>
      <c r="P257" s="136"/>
      <c r="Q257" s="136"/>
      <c r="R257" s="36"/>
      <c r="S257" s="136">
        <f t="shared" si="31"/>
        <v>0</v>
      </c>
      <c r="U257" s="114" t="e">
        <f t="shared" si="30"/>
        <v>#DIV/0!</v>
      </c>
      <c r="X257" s="5"/>
      <c r="Y257" s="10" t="e">
        <f>Y256-X257</f>
        <v>#REF!</v>
      </c>
      <c r="AB257" s="5"/>
      <c r="AC257" s="5"/>
      <c r="AD257" s="10" t="e">
        <f t="shared" si="34"/>
        <v>#REF!</v>
      </c>
    </row>
    <row r="258" spans="1:30" x14ac:dyDescent="0.35">
      <c r="A258" s="21">
        <f t="shared" si="33"/>
        <v>202308255</v>
      </c>
      <c r="B258" s="57"/>
      <c r="C258" s="37"/>
      <c r="D258" s="21" t="e">
        <f>VLOOKUP(C258,'Customer List'!$A$3:$N$4129,2,0)</f>
        <v>#N/A</v>
      </c>
      <c r="E258" s="42"/>
      <c r="F258" s="50"/>
      <c r="G258" s="128">
        <f t="shared" si="28"/>
        <v>0</v>
      </c>
      <c r="H258" s="50"/>
      <c r="I258" s="113"/>
      <c r="J258" s="21"/>
      <c r="K258" s="50">
        <f t="shared" si="29"/>
        <v>0</v>
      </c>
      <c r="L258" s="136"/>
      <c r="M258" s="36"/>
      <c r="N258" s="36"/>
      <c r="O258" s="36"/>
      <c r="P258" s="136"/>
      <c r="Q258" s="136"/>
      <c r="R258" s="36"/>
      <c r="S258" s="136">
        <f t="shared" si="31"/>
        <v>0</v>
      </c>
      <c r="U258" s="114" t="e">
        <f t="shared" si="30"/>
        <v>#DIV/0!</v>
      </c>
      <c r="X258" s="5"/>
      <c r="Y258" s="10" t="e">
        <f t="shared" si="32"/>
        <v>#REF!</v>
      </c>
      <c r="AB258" s="5"/>
      <c r="AC258" s="5"/>
      <c r="AD258" s="10" t="e">
        <f t="shared" si="34"/>
        <v>#REF!</v>
      </c>
    </row>
    <row r="259" spans="1:30" x14ac:dyDescent="0.35">
      <c r="A259" s="21">
        <f t="shared" si="33"/>
        <v>202308256</v>
      </c>
      <c r="B259" s="57"/>
      <c r="C259" s="37"/>
      <c r="D259" s="21" t="e">
        <f>VLOOKUP(C259,'Customer List'!$A$3:$N$4129,2,0)</f>
        <v>#N/A</v>
      </c>
      <c r="E259" s="42"/>
      <c r="F259" s="50"/>
      <c r="G259" s="128">
        <f t="shared" si="28"/>
        <v>0</v>
      </c>
      <c r="H259" s="50"/>
      <c r="I259" s="113"/>
      <c r="J259" s="21"/>
      <c r="K259" s="50">
        <f t="shared" si="29"/>
        <v>0</v>
      </c>
      <c r="L259" s="136"/>
      <c r="M259" s="36"/>
      <c r="N259" s="36"/>
      <c r="O259" s="136"/>
      <c r="P259" s="36"/>
      <c r="Q259" s="136"/>
      <c r="R259" s="136"/>
      <c r="S259" s="136">
        <f t="shared" si="31"/>
        <v>0</v>
      </c>
      <c r="U259" s="114" t="e">
        <f t="shared" si="30"/>
        <v>#DIV/0!</v>
      </c>
      <c r="X259" s="5"/>
      <c r="Y259" s="10" t="e">
        <f t="shared" si="32"/>
        <v>#REF!</v>
      </c>
      <c r="AB259" s="5"/>
      <c r="AC259" s="5"/>
      <c r="AD259" s="10" t="e">
        <f t="shared" si="34"/>
        <v>#REF!</v>
      </c>
    </row>
    <row r="260" spans="1:30" x14ac:dyDescent="0.35">
      <c r="A260" s="21">
        <f t="shared" si="33"/>
        <v>202308257</v>
      </c>
      <c r="B260" s="57"/>
      <c r="C260" s="37"/>
      <c r="D260" s="21" t="e">
        <f>VLOOKUP(C260,'Customer List'!$A$3:$N$4129,2,0)</f>
        <v>#N/A</v>
      </c>
      <c r="E260" s="42"/>
      <c r="F260" s="50"/>
      <c r="G260" s="128">
        <f t="shared" si="28"/>
        <v>0</v>
      </c>
      <c r="H260" s="50"/>
      <c r="I260" s="113"/>
      <c r="J260" s="21"/>
      <c r="K260" s="50">
        <f t="shared" si="29"/>
        <v>0</v>
      </c>
      <c r="L260" s="136"/>
      <c r="M260" s="36"/>
      <c r="N260" s="36"/>
      <c r="O260" s="136"/>
      <c r="P260" s="136"/>
      <c r="Q260" s="136"/>
      <c r="R260" s="36"/>
      <c r="S260" s="136">
        <f t="shared" si="31"/>
        <v>0</v>
      </c>
      <c r="U260" s="114" t="e">
        <f t="shared" si="30"/>
        <v>#DIV/0!</v>
      </c>
      <c r="X260" s="5"/>
      <c r="Y260" s="10" t="e">
        <f t="shared" si="32"/>
        <v>#REF!</v>
      </c>
      <c r="AB260" s="5"/>
      <c r="AC260" s="5"/>
      <c r="AD260" s="10" t="e">
        <f t="shared" si="34"/>
        <v>#REF!</v>
      </c>
    </row>
    <row r="261" spans="1:30" x14ac:dyDescent="0.35">
      <c r="A261" s="21">
        <f t="shared" si="33"/>
        <v>202308258</v>
      </c>
      <c r="B261" s="57"/>
      <c r="C261" s="37"/>
      <c r="D261" s="21" t="e">
        <f>VLOOKUP(C261,'Customer List'!$A$3:$N$4129,2,0)</f>
        <v>#N/A</v>
      </c>
      <c r="E261" s="42"/>
      <c r="F261" s="50"/>
      <c r="G261" s="128">
        <f t="shared" ref="G261:G324" si="35">F261*0.08</f>
        <v>0</v>
      </c>
      <c r="H261" s="50"/>
      <c r="I261" s="113"/>
      <c r="J261" s="21"/>
      <c r="K261" s="50">
        <f t="shared" si="29"/>
        <v>0</v>
      </c>
      <c r="L261" s="136"/>
      <c r="M261" s="36"/>
      <c r="N261" s="36"/>
      <c r="O261" s="136"/>
      <c r="P261" s="136"/>
      <c r="Q261" s="136"/>
      <c r="R261" s="36"/>
      <c r="S261" s="136">
        <f t="shared" si="31"/>
        <v>0</v>
      </c>
      <c r="U261" s="114" t="e">
        <f t="shared" si="30"/>
        <v>#DIV/0!</v>
      </c>
      <c r="X261" s="5"/>
      <c r="Y261" s="10" t="e">
        <f t="shared" si="32"/>
        <v>#REF!</v>
      </c>
      <c r="AB261" s="5"/>
      <c r="AC261" s="5"/>
      <c r="AD261" s="10" t="e">
        <f t="shared" si="34"/>
        <v>#REF!</v>
      </c>
    </row>
    <row r="262" spans="1:30" x14ac:dyDescent="0.35">
      <c r="A262" s="21">
        <f t="shared" si="33"/>
        <v>202308259</v>
      </c>
      <c r="B262" s="57">
        <v>45148</v>
      </c>
      <c r="C262" s="37" t="s">
        <v>400</v>
      </c>
      <c r="D262" s="21" t="str">
        <f>VLOOKUP(C262,'Customer List'!$A$3:$N$4129,2,0)</f>
        <v xml:space="preserve">Koufu - Tim Sum                                                Blk 511 Canberra Road, #01-01      Sembawang Mart, Singapore 750511                                                        </v>
      </c>
      <c r="E262" s="42" t="s">
        <v>694</v>
      </c>
      <c r="F262" s="50">
        <v>126</v>
      </c>
      <c r="G262" s="128">
        <v>10.08</v>
      </c>
      <c r="H262" s="50"/>
      <c r="I262" s="113"/>
      <c r="J262" s="21"/>
      <c r="K262" s="50">
        <f t="shared" si="29"/>
        <v>136.08000000000001</v>
      </c>
      <c r="L262" s="136">
        <f>K262</f>
        <v>136.08000000000001</v>
      </c>
      <c r="M262" s="36"/>
      <c r="N262" s="136"/>
      <c r="O262" s="136"/>
      <c r="P262" s="136"/>
      <c r="Q262" s="136"/>
      <c r="R262" s="36"/>
      <c r="S262" s="136">
        <f t="shared" si="31"/>
        <v>0</v>
      </c>
      <c r="U262" s="114">
        <f t="shared" si="30"/>
        <v>0</v>
      </c>
      <c r="X262" s="5"/>
      <c r="Y262" s="10" t="e">
        <f t="shared" si="32"/>
        <v>#REF!</v>
      </c>
      <c r="AB262" s="5"/>
      <c r="AC262" s="5"/>
      <c r="AD262" s="10" t="e">
        <f t="shared" si="34"/>
        <v>#REF!</v>
      </c>
    </row>
    <row r="263" spans="1:30" x14ac:dyDescent="0.35">
      <c r="A263" s="21">
        <f t="shared" si="33"/>
        <v>202308260</v>
      </c>
      <c r="B263" s="57"/>
      <c r="C263" s="37"/>
      <c r="D263" s="21" t="e">
        <f>VLOOKUP(C263,'Customer List'!$A$3:$N$4129,2,0)</f>
        <v>#N/A</v>
      </c>
      <c r="E263" s="42"/>
      <c r="F263" s="50"/>
      <c r="G263" s="128">
        <f t="shared" si="35"/>
        <v>0</v>
      </c>
      <c r="H263" s="50"/>
      <c r="I263" s="113"/>
      <c r="J263" s="21"/>
      <c r="K263" s="50">
        <f t="shared" si="29"/>
        <v>0</v>
      </c>
      <c r="L263" s="136"/>
      <c r="M263" s="36"/>
      <c r="N263" s="136"/>
      <c r="O263" s="136"/>
      <c r="P263" s="136"/>
      <c r="Q263" s="136"/>
      <c r="R263" s="36"/>
      <c r="S263" s="136">
        <f t="shared" si="31"/>
        <v>0</v>
      </c>
      <c r="U263" s="114" t="e">
        <f t="shared" si="30"/>
        <v>#DIV/0!</v>
      </c>
      <c r="X263" s="5"/>
      <c r="Y263" s="10" t="e">
        <f t="shared" si="32"/>
        <v>#REF!</v>
      </c>
      <c r="AB263" s="5"/>
      <c r="AC263" s="5"/>
      <c r="AD263" s="10" t="e">
        <f t="shared" si="34"/>
        <v>#REF!</v>
      </c>
    </row>
    <row r="264" spans="1:30" x14ac:dyDescent="0.35">
      <c r="A264" s="21">
        <f t="shared" si="33"/>
        <v>202308261</v>
      </c>
      <c r="B264" s="57">
        <v>45149</v>
      </c>
      <c r="C264" s="37" t="s">
        <v>593</v>
      </c>
      <c r="D264" s="21" t="str">
        <f>VLOOKUP(C264,'Customer List'!$A$3:$N$4129,2,0)</f>
        <v xml:space="preserve">FOOD REPUBLIC PTE LTD                                   Parkway Parade @Juice Bar                     80 Marine Parade Road #B1-85        Singapore 449269                            </v>
      </c>
      <c r="E264" s="42" t="s">
        <v>694</v>
      </c>
      <c r="F264" s="50">
        <v>112</v>
      </c>
      <c r="G264" s="128">
        <v>8.9600000000000009</v>
      </c>
      <c r="H264" s="50"/>
      <c r="I264" s="113"/>
      <c r="J264" s="21"/>
      <c r="K264" s="50">
        <f t="shared" si="29"/>
        <v>120.96000000000001</v>
      </c>
      <c r="L264" s="136"/>
      <c r="M264" s="36"/>
      <c r="N264" s="136"/>
      <c r="O264" s="136"/>
      <c r="P264" s="136">
        <f>K264</f>
        <v>120.96000000000001</v>
      </c>
      <c r="Q264" s="136"/>
      <c r="R264" s="36"/>
      <c r="S264" s="136">
        <f t="shared" si="31"/>
        <v>0</v>
      </c>
      <c r="U264" s="114">
        <f t="shared" si="30"/>
        <v>0</v>
      </c>
      <c r="X264" s="5"/>
      <c r="Y264" s="10" t="e">
        <f t="shared" si="32"/>
        <v>#REF!</v>
      </c>
      <c r="AB264" s="5"/>
      <c r="AC264" s="5"/>
      <c r="AD264" s="10" t="e">
        <f t="shared" si="34"/>
        <v>#REF!</v>
      </c>
    </row>
    <row r="265" spans="1:30" x14ac:dyDescent="0.35">
      <c r="A265" s="21">
        <f t="shared" si="33"/>
        <v>202308262</v>
      </c>
      <c r="B265" s="57">
        <v>45149</v>
      </c>
      <c r="C265" s="37" t="s">
        <v>82</v>
      </c>
      <c r="D265" s="21" t="str">
        <f>VLOOKUP(C265,'Customer List'!$A$3:$N$4129,2,0)</f>
        <v>Drink &amp; Dessert Stall                                 CCK Lots1 Stall #15.                                   21 Choa Chu Kang Ave 4, #04-15.               Lot One Shoppers Mall. Singapore 689812</v>
      </c>
      <c r="E265" s="42" t="s">
        <v>789</v>
      </c>
      <c r="F265" s="50">
        <v>416.3</v>
      </c>
      <c r="G265" s="128">
        <v>33.299999999999997</v>
      </c>
      <c r="H265" s="50"/>
      <c r="I265" s="113"/>
      <c r="J265" s="21"/>
      <c r="K265" s="50">
        <f t="shared" si="29"/>
        <v>449.6</v>
      </c>
      <c r="L265" s="136"/>
      <c r="M265" s="36"/>
      <c r="N265" s="136"/>
      <c r="O265" s="136">
        <f>K265</f>
        <v>449.6</v>
      </c>
      <c r="P265" s="136"/>
      <c r="Q265" s="136"/>
      <c r="R265" s="36"/>
      <c r="S265" s="136">
        <f t="shared" si="31"/>
        <v>0</v>
      </c>
      <c r="U265" s="114">
        <f t="shared" si="30"/>
        <v>0</v>
      </c>
      <c r="X265" s="5"/>
      <c r="Y265" s="10" t="e">
        <f t="shared" si="32"/>
        <v>#REF!</v>
      </c>
      <c r="AB265" s="5"/>
      <c r="AC265" s="5"/>
      <c r="AD265" s="10" t="e">
        <f t="shared" si="34"/>
        <v>#REF!</v>
      </c>
    </row>
    <row r="266" spans="1:30" x14ac:dyDescent="0.35">
      <c r="A266" s="21">
        <f t="shared" si="33"/>
        <v>202308263</v>
      </c>
      <c r="B266" s="57">
        <v>45149</v>
      </c>
      <c r="C266" s="37" t="s">
        <v>127</v>
      </c>
      <c r="D266" s="21" t="str">
        <f>VLOOKUP(C266,'Customer List'!$A$3:$N$4129,2,0)</f>
        <v>DRINK &amp; DESSERT STALL                                                     Nex 23 Serangoon Central                                   #04-16. Nex Shopping Mall. Singapore 556083</v>
      </c>
      <c r="E266" s="42" t="s">
        <v>694</v>
      </c>
      <c r="F266" s="50">
        <v>388.6</v>
      </c>
      <c r="G266" s="128">
        <v>31.09</v>
      </c>
      <c r="H266" s="50"/>
      <c r="I266" s="113"/>
      <c r="J266" s="21"/>
      <c r="K266" s="50">
        <f t="shared" ref="K266:K329" si="36">F266+G266-H266-J266</f>
        <v>419.69</v>
      </c>
      <c r="L266" s="36"/>
      <c r="M266" s="36"/>
      <c r="N266" s="136"/>
      <c r="O266" s="136">
        <f>K266</f>
        <v>419.69</v>
      </c>
      <c r="P266" s="136"/>
      <c r="Q266" s="136"/>
      <c r="R266" s="36"/>
      <c r="S266" s="136">
        <f t="shared" si="31"/>
        <v>0</v>
      </c>
      <c r="U266" s="114">
        <f t="shared" si="30"/>
        <v>0</v>
      </c>
      <c r="X266" s="5"/>
      <c r="Y266" s="10" t="e">
        <f t="shared" si="32"/>
        <v>#REF!</v>
      </c>
      <c r="AB266" s="5"/>
      <c r="AC266" s="5"/>
      <c r="AD266" s="10" t="e">
        <f t="shared" si="34"/>
        <v>#REF!</v>
      </c>
    </row>
    <row r="267" spans="1:30" x14ac:dyDescent="0.35">
      <c r="A267" s="21">
        <f t="shared" si="33"/>
        <v>202308264</v>
      </c>
      <c r="B267" s="57">
        <v>45149</v>
      </c>
      <c r="C267" s="37" t="s">
        <v>535</v>
      </c>
      <c r="D267" s="21" t="str">
        <f>VLOOKUP(C267,'Customer List'!$A$3:$N$4129,2,0)</f>
        <v xml:space="preserve">Dessert Stall 10                                          Catholic Junior College.                                 129 Whitley Road                                     Singapore 297822                                                                                      </v>
      </c>
      <c r="E267" s="42" t="s">
        <v>789</v>
      </c>
      <c r="F267" s="50">
        <v>140</v>
      </c>
      <c r="G267" s="128">
        <v>11.2</v>
      </c>
      <c r="H267" s="50"/>
      <c r="I267" s="113"/>
      <c r="J267" s="21"/>
      <c r="K267" s="50">
        <f t="shared" si="36"/>
        <v>151.19999999999999</v>
      </c>
      <c r="L267" s="136"/>
      <c r="M267" s="36"/>
      <c r="N267" s="136"/>
      <c r="O267" s="136"/>
      <c r="P267" s="36"/>
      <c r="Q267" s="136">
        <f>K267</f>
        <v>151.19999999999999</v>
      </c>
      <c r="R267" s="36"/>
      <c r="S267" s="136">
        <f t="shared" si="31"/>
        <v>0</v>
      </c>
      <c r="U267" s="114">
        <f t="shared" ref="U267:U330" si="37">T267/(F267+G267)</f>
        <v>0</v>
      </c>
      <c r="X267" s="5"/>
      <c r="Y267" s="10" t="e">
        <f t="shared" si="32"/>
        <v>#REF!</v>
      </c>
      <c r="AB267" s="5"/>
      <c r="AC267" s="5"/>
      <c r="AD267" s="10" t="e">
        <f t="shared" si="34"/>
        <v>#REF!</v>
      </c>
    </row>
    <row r="268" spans="1:30" x14ac:dyDescent="0.35">
      <c r="A268" s="21">
        <f t="shared" si="33"/>
        <v>202308265</v>
      </c>
      <c r="B268" s="57">
        <v>45149</v>
      </c>
      <c r="C268" s="37" t="s">
        <v>83</v>
      </c>
      <c r="D268" s="21" t="str">
        <f>VLOOKUP(C268,'Customer List'!$A$3:$N$4129,2,0)</f>
        <v xml:space="preserve">Koufu - Dessert                                     Gourmet Paradise  Toa Payoh Lorong 6, Blk 480 #B1-01 Singapore     </v>
      </c>
      <c r="E268" s="42" t="s">
        <v>789</v>
      </c>
      <c r="F268" s="50">
        <v>353.5</v>
      </c>
      <c r="G268" s="128">
        <v>28.28</v>
      </c>
      <c r="H268" s="50"/>
      <c r="I268" s="113"/>
      <c r="J268" s="21"/>
      <c r="K268" s="50">
        <f t="shared" si="36"/>
        <v>381.78</v>
      </c>
      <c r="L268" s="136">
        <f>K268</f>
        <v>381.78</v>
      </c>
      <c r="M268" s="36"/>
      <c r="N268" s="136"/>
      <c r="O268" s="36"/>
      <c r="P268" s="136"/>
      <c r="Q268" s="136"/>
      <c r="R268" s="36"/>
      <c r="S268" s="136">
        <f t="shared" ref="S268:S331" si="38">SUM(F268:G268)-H268-SUM(L268:R268)</f>
        <v>0</v>
      </c>
      <c r="U268" s="114">
        <f t="shared" si="37"/>
        <v>0</v>
      </c>
      <c r="X268" s="5"/>
      <c r="Y268" s="10" t="e">
        <f t="shared" si="32"/>
        <v>#REF!</v>
      </c>
      <c r="AB268" s="5"/>
      <c r="AC268" s="5"/>
      <c r="AD268" s="10" t="e">
        <f t="shared" si="34"/>
        <v>#REF!</v>
      </c>
    </row>
    <row r="269" spans="1:30" x14ac:dyDescent="0.35">
      <c r="A269" s="21">
        <f t="shared" si="33"/>
        <v>202308266</v>
      </c>
      <c r="B269" s="57">
        <v>45149</v>
      </c>
      <c r="C269" s="37" t="s">
        <v>822</v>
      </c>
      <c r="D269" s="21" t="str">
        <f>VLOOKUP(C269,'Customer List'!$A$3:$N$4129,2,0)</f>
        <v>R&amp;B TEA SINGAPORE                                                BLK 118 RIVERVALE DRIVE #01-K16 RIVERVALE PLAZA,                        SINGAPORE 540118</v>
      </c>
      <c r="E269" s="42" t="s">
        <v>694</v>
      </c>
      <c r="F269" s="50">
        <v>60.6</v>
      </c>
      <c r="G269" s="128">
        <v>4.8499999999999996</v>
      </c>
      <c r="H269" s="50"/>
      <c r="I269" s="113"/>
      <c r="J269" s="21"/>
      <c r="K269" s="50">
        <f t="shared" si="36"/>
        <v>65.45</v>
      </c>
      <c r="L269" s="36"/>
      <c r="M269" s="36"/>
      <c r="N269" s="136">
        <f>K269</f>
        <v>65.45</v>
      </c>
      <c r="O269" s="36"/>
      <c r="P269" s="136"/>
      <c r="Q269" s="136"/>
      <c r="R269" s="36"/>
      <c r="S269" s="136">
        <f t="shared" si="38"/>
        <v>0</v>
      </c>
      <c r="U269" s="114">
        <f t="shared" si="37"/>
        <v>0</v>
      </c>
      <c r="X269" s="5"/>
      <c r="Y269" s="10" t="e">
        <f t="shared" si="32"/>
        <v>#REF!</v>
      </c>
      <c r="AB269" s="5"/>
      <c r="AC269" s="5"/>
      <c r="AD269" s="10" t="e">
        <f t="shared" si="34"/>
        <v>#REF!</v>
      </c>
    </row>
    <row r="270" spans="1:30" x14ac:dyDescent="0.35">
      <c r="A270" s="21">
        <f t="shared" si="33"/>
        <v>202308267</v>
      </c>
      <c r="B270" s="57">
        <v>45149</v>
      </c>
      <c r="C270" s="37" t="s">
        <v>74</v>
      </c>
      <c r="D270" s="21" t="str">
        <f>VLOOKUP(C270,'Customer List'!$A$3:$N$4129,2,0)</f>
        <v>FOOD DYNASTY PTE LTD                                                                                          101 THOMSON ROAD #B1-56 UNITED SQUARE SINGAPORE 307591</v>
      </c>
      <c r="E270" s="42" t="s">
        <v>789</v>
      </c>
      <c r="F270" s="50">
        <v>11</v>
      </c>
      <c r="G270" s="128">
        <v>0.88</v>
      </c>
      <c r="H270" s="50"/>
      <c r="I270" s="113"/>
      <c r="J270" s="21"/>
      <c r="K270" s="50">
        <f t="shared" si="36"/>
        <v>11.88</v>
      </c>
      <c r="L270" s="136"/>
      <c r="M270" s="36"/>
      <c r="N270" s="36"/>
      <c r="O270" s="136"/>
      <c r="P270" s="136"/>
      <c r="Q270" s="136">
        <f>K270</f>
        <v>11.88</v>
      </c>
      <c r="R270" s="36"/>
      <c r="S270" s="136">
        <f t="shared" si="38"/>
        <v>0</v>
      </c>
      <c r="U270" s="114">
        <f t="shared" si="37"/>
        <v>0</v>
      </c>
      <c r="X270" s="5"/>
      <c r="Y270" s="10" t="e">
        <f t="shared" si="32"/>
        <v>#REF!</v>
      </c>
      <c r="AB270" s="5"/>
      <c r="AC270" s="5"/>
      <c r="AD270" s="10" t="e">
        <f t="shared" si="34"/>
        <v>#REF!</v>
      </c>
    </row>
    <row r="271" spans="1:30" x14ac:dyDescent="0.35">
      <c r="A271" s="21">
        <f t="shared" si="33"/>
        <v>202308268</v>
      </c>
      <c r="B271" s="57">
        <v>45149</v>
      </c>
      <c r="C271" s="37" t="s">
        <v>22</v>
      </c>
      <c r="D271" s="21" t="str">
        <f>VLOOKUP(C271,'Customer List'!$A$3:$N$4129,2,0)</f>
        <v>Koufu Rasapura Masters                          2, Bayfront Avenue #B2-49A/50A Singapore 018972                              (Dessert)</v>
      </c>
      <c r="E271" s="42" t="s">
        <v>789</v>
      </c>
      <c r="F271" s="50">
        <v>402.5</v>
      </c>
      <c r="G271" s="128">
        <v>32.200000000000003</v>
      </c>
      <c r="H271" s="50"/>
      <c r="I271" s="113"/>
      <c r="J271" s="21"/>
      <c r="K271" s="50">
        <f t="shared" si="36"/>
        <v>434.7</v>
      </c>
      <c r="L271" s="136">
        <f>K271</f>
        <v>434.7</v>
      </c>
      <c r="M271" s="36"/>
      <c r="N271" s="36"/>
      <c r="O271" s="136"/>
      <c r="P271" s="136"/>
      <c r="Q271" s="136"/>
      <c r="R271" s="36"/>
      <c r="S271" s="136">
        <f t="shared" si="38"/>
        <v>0</v>
      </c>
      <c r="U271" s="114">
        <f t="shared" si="37"/>
        <v>0</v>
      </c>
      <c r="X271" s="5"/>
      <c r="Y271" s="10" t="e">
        <f t="shared" ref="Y271" si="39">Y270-X271</f>
        <v>#REF!</v>
      </c>
      <c r="AB271" s="5"/>
      <c r="AC271" s="5"/>
      <c r="AD271" s="10" t="e">
        <f t="shared" si="34"/>
        <v>#REF!</v>
      </c>
    </row>
    <row r="272" spans="1:30" x14ac:dyDescent="0.35">
      <c r="A272" s="21">
        <f t="shared" si="33"/>
        <v>202308269</v>
      </c>
      <c r="B272" s="57">
        <v>45149</v>
      </c>
      <c r="C272" s="37" t="s">
        <v>20</v>
      </c>
      <c r="D272" s="21" t="str">
        <f>VLOOKUP(C272,'Customer List'!$A$3:$N$4129,2,0)</f>
        <v>Koufu Rasapura Masters                    2, Bayfront Avenue #B2-49A/50A Singapore 018972                               (Fruit)</v>
      </c>
      <c r="E272" s="42" t="s">
        <v>789</v>
      </c>
      <c r="F272" s="50">
        <v>35</v>
      </c>
      <c r="G272" s="128">
        <v>2.8</v>
      </c>
      <c r="H272" s="50"/>
      <c r="I272" s="113"/>
      <c r="J272" s="21"/>
      <c r="K272" s="50">
        <f t="shared" si="36"/>
        <v>37.799999999999997</v>
      </c>
      <c r="L272" s="136">
        <f>K272</f>
        <v>37.799999999999997</v>
      </c>
      <c r="M272" s="36"/>
      <c r="N272" s="36"/>
      <c r="O272" s="136"/>
      <c r="P272" s="136"/>
      <c r="Q272" s="136"/>
      <c r="R272" s="36"/>
      <c r="S272" s="136">
        <f t="shared" si="38"/>
        <v>0</v>
      </c>
      <c r="U272" s="114">
        <f t="shared" si="37"/>
        <v>0</v>
      </c>
      <c r="X272" s="5"/>
      <c r="Y272" s="10" t="e">
        <f>Y271-X272</f>
        <v>#REF!</v>
      </c>
      <c r="AB272" s="5"/>
      <c r="AC272" s="5"/>
      <c r="AD272" s="10" t="e">
        <f t="shared" si="34"/>
        <v>#REF!</v>
      </c>
    </row>
    <row r="273" spans="1:30" x14ac:dyDescent="0.35">
      <c r="A273" s="21">
        <f t="shared" si="33"/>
        <v>202308270</v>
      </c>
      <c r="B273" s="57">
        <v>45149</v>
      </c>
      <c r="C273" s="37" t="s">
        <v>803</v>
      </c>
      <c r="D273" s="21" t="str">
        <f>VLOOKUP(C273,'Customer List'!$A$3:$N$4129,2,0)</f>
        <v>R&amp;B TEA SINGAPORE                                                 101 THOMSON ROAD #02-K1        UNITED SQUARE, SINGAPORE 307591</v>
      </c>
      <c r="E273" s="42" t="s">
        <v>789</v>
      </c>
      <c r="F273" s="50">
        <v>31.9</v>
      </c>
      <c r="G273" s="128">
        <v>2.5499999999999998</v>
      </c>
      <c r="H273" s="50"/>
      <c r="I273" s="113"/>
      <c r="J273" s="21"/>
      <c r="K273" s="50">
        <f t="shared" si="36"/>
        <v>34.449999999999996</v>
      </c>
      <c r="L273" s="136"/>
      <c r="M273" s="36"/>
      <c r="N273" s="136">
        <f>K273</f>
        <v>34.449999999999996</v>
      </c>
      <c r="O273" s="36"/>
      <c r="P273" s="36"/>
      <c r="Q273" s="136"/>
      <c r="R273" s="36"/>
      <c r="S273" s="136">
        <f t="shared" si="38"/>
        <v>0</v>
      </c>
      <c r="U273" s="114">
        <f t="shared" si="37"/>
        <v>0</v>
      </c>
      <c r="X273" s="5"/>
      <c r="Y273" s="10" t="e">
        <f t="shared" ref="Y273:Y336" si="40">Y272-X273</f>
        <v>#REF!</v>
      </c>
      <c r="AB273" s="5"/>
      <c r="AC273" s="5"/>
      <c r="AD273" s="10" t="e">
        <f t="shared" si="34"/>
        <v>#REF!</v>
      </c>
    </row>
    <row r="274" spans="1:30" x14ac:dyDescent="0.35">
      <c r="A274" s="21">
        <f t="shared" si="33"/>
        <v>202308271</v>
      </c>
      <c r="B274" s="57">
        <v>45149</v>
      </c>
      <c r="C274" s="37" t="s">
        <v>99</v>
      </c>
      <c r="D274" s="21" t="str">
        <f>VLOOKUP(C274,'Customer List'!$A$3:$N$4129,2,0)</f>
        <v>Yew Kee Collective Pte Ltd                               Kw Café, My Kampung. Kallang Wave Mall #02-16/K6. Singapore 397628</v>
      </c>
      <c r="E274" s="42" t="s">
        <v>694</v>
      </c>
      <c r="F274" s="50">
        <v>322</v>
      </c>
      <c r="G274" s="128">
        <v>25.76</v>
      </c>
      <c r="H274" s="50"/>
      <c r="I274" s="113"/>
      <c r="J274" s="21"/>
      <c r="K274" s="50">
        <f t="shared" si="36"/>
        <v>347.76</v>
      </c>
      <c r="L274" s="136"/>
      <c r="M274" s="36"/>
      <c r="N274" s="136"/>
      <c r="O274" s="136"/>
      <c r="P274" s="36"/>
      <c r="Q274" s="136">
        <f>K274</f>
        <v>347.76</v>
      </c>
      <c r="R274" s="36"/>
      <c r="S274" s="136">
        <f t="shared" si="38"/>
        <v>0</v>
      </c>
      <c r="U274" s="114">
        <f t="shared" si="37"/>
        <v>0</v>
      </c>
      <c r="X274" s="5"/>
      <c r="Y274" s="10" t="e">
        <f t="shared" si="40"/>
        <v>#REF!</v>
      </c>
      <c r="AB274" s="5"/>
      <c r="AC274" s="5"/>
      <c r="AD274" s="10" t="e">
        <f t="shared" si="34"/>
        <v>#REF!</v>
      </c>
    </row>
    <row r="275" spans="1:30" x14ac:dyDescent="0.35">
      <c r="A275" s="21">
        <f t="shared" si="33"/>
        <v>202308272</v>
      </c>
      <c r="B275" s="57">
        <v>45149</v>
      </c>
      <c r="C275" s="37" t="s">
        <v>75</v>
      </c>
      <c r="D275" s="21" t="str">
        <f>VLOOKUP(C275,'Customer List'!$A$3:$N$4129,2,0)</f>
        <v xml:space="preserve">Koufu - Dessert                                                                                          Tampines Street 32,   Tampines Mart. Singapore 529287.             </v>
      </c>
      <c r="E275" s="42" t="s">
        <v>694</v>
      </c>
      <c r="F275" s="50">
        <v>311</v>
      </c>
      <c r="G275" s="128">
        <v>24.88</v>
      </c>
      <c r="H275" s="50"/>
      <c r="I275" s="113"/>
      <c r="J275" s="21"/>
      <c r="K275" s="50">
        <f t="shared" si="36"/>
        <v>335.88</v>
      </c>
      <c r="L275" s="136">
        <f>K275</f>
        <v>335.88</v>
      </c>
      <c r="M275" s="36"/>
      <c r="N275" s="136"/>
      <c r="O275" s="136"/>
      <c r="P275" s="136"/>
      <c r="Q275" s="136"/>
      <c r="R275" s="136"/>
      <c r="S275" s="136">
        <f t="shared" si="38"/>
        <v>0</v>
      </c>
      <c r="U275" s="114">
        <f t="shared" si="37"/>
        <v>0</v>
      </c>
      <c r="X275" s="5"/>
      <c r="Y275" s="10" t="e">
        <f>Y274-X275</f>
        <v>#REF!</v>
      </c>
      <c r="AB275" s="5"/>
      <c r="AC275" s="5"/>
      <c r="AD275" s="10" t="e">
        <f t="shared" si="34"/>
        <v>#REF!</v>
      </c>
    </row>
    <row r="276" spans="1:30" x14ac:dyDescent="0.35">
      <c r="A276" s="21">
        <f t="shared" si="33"/>
        <v>202308273</v>
      </c>
      <c r="B276" s="57">
        <v>45149</v>
      </c>
      <c r="C276" s="37" t="s">
        <v>251</v>
      </c>
      <c r="D276" s="21" t="str">
        <f>VLOOKUP(C276,'Customer List'!$A$3:$N$4129,2,0)</f>
        <v>128 甜品                                                    Blk 11 Market &amp; Food Centre,         Telok Blangah Crescent . #01-128         Singapore 090011</v>
      </c>
      <c r="E276" s="42" t="s">
        <v>789</v>
      </c>
      <c r="F276" s="50">
        <v>149.07</v>
      </c>
      <c r="G276" s="128">
        <v>11.93</v>
      </c>
      <c r="H276" s="50">
        <v>161</v>
      </c>
      <c r="I276" s="113">
        <v>45149</v>
      </c>
      <c r="J276" s="21"/>
      <c r="K276" s="50">
        <f t="shared" si="36"/>
        <v>0</v>
      </c>
      <c r="L276" s="136"/>
      <c r="M276" s="36"/>
      <c r="N276" s="36"/>
      <c r="O276" s="36"/>
      <c r="P276" s="136"/>
      <c r="Q276" s="136"/>
      <c r="R276" s="36"/>
      <c r="S276" s="136">
        <f t="shared" si="38"/>
        <v>0</v>
      </c>
      <c r="U276" s="114">
        <f t="shared" si="37"/>
        <v>0</v>
      </c>
      <c r="X276" s="5"/>
      <c r="Y276" s="10" t="e">
        <f t="shared" si="40"/>
        <v>#REF!</v>
      </c>
      <c r="AB276" s="5"/>
      <c r="AC276" s="5"/>
      <c r="AD276" s="10" t="e">
        <f t="shared" si="34"/>
        <v>#REF!</v>
      </c>
    </row>
    <row r="277" spans="1:30" x14ac:dyDescent="0.35">
      <c r="A277" s="21">
        <f t="shared" si="33"/>
        <v>202308274</v>
      </c>
      <c r="B277" s="57">
        <v>45149</v>
      </c>
      <c r="C277" s="37" t="s">
        <v>600</v>
      </c>
      <c r="D277" s="21" t="str">
        <f>VLOOKUP(C277,'Customer List'!$A$3:$N$4129,2,0)</f>
        <v xml:space="preserve">FOOD REPUBLIC PTE LTD                                  Somerset Orchard@Ice shop No: 17   313 Orchard Road #05-01                Singapore 238895                           </v>
      </c>
      <c r="E277" s="42" t="s">
        <v>789</v>
      </c>
      <c r="F277" s="50">
        <v>134.1</v>
      </c>
      <c r="G277" s="128">
        <v>10.73</v>
      </c>
      <c r="H277" s="50"/>
      <c r="I277" s="113"/>
      <c r="J277" s="21"/>
      <c r="K277" s="50">
        <f t="shared" si="36"/>
        <v>144.82999999999998</v>
      </c>
      <c r="L277" s="136"/>
      <c r="M277" s="36"/>
      <c r="N277" s="136"/>
      <c r="O277" s="136"/>
      <c r="P277" s="136">
        <f>K277</f>
        <v>144.82999999999998</v>
      </c>
      <c r="Q277" s="136"/>
      <c r="R277" s="136"/>
      <c r="S277" s="136">
        <f t="shared" si="38"/>
        <v>0</v>
      </c>
      <c r="U277" s="114">
        <f t="shared" si="37"/>
        <v>0</v>
      </c>
      <c r="X277" s="5"/>
      <c r="Y277" s="10" t="e">
        <f t="shared" si="40"/>
        <v>#REF!</v>
      </c>
      <c r="AB277" s="5"/>
      <c r="AC277" s="5"/>
      <c r="AD277" s="10" t="e">
        <f t="shared" si="34"/>
        <v>#REF!</v>
      </c>
    </row>
    <row r="278" spans="1:30" x14ac:dyDescent="0.35">
      <c r="A278" s="21">
        <f t="shared" si="33"/>
        <v>202308275</v>
      </c>
      <c r="B278" s="57">
        <v>45149</v>
      </c>
      <c r="C278" s="37" t="s">
        <v>537</v>
      </c>
      <c r="D278" s="21" t="str">
        <f>VLOOKUP(C278,'Customer List'!$A$3:$N$4129,2,0)</f>
        <v xml:space="preserve">FOOD REPUBLIC PTE LTD                                  Somerset Orchard@Drink stall No: 17   313 Orchard Road #05-01                Singapore 238895                           </v>
      </c>
      <c r="E278" s="42" t="s">
        <v>789</v>
      </c>
      <c r="F278" s="50">
        <v>43.4</v>
      </c>
      <c r="G278" s="128">
        <v>3.47</v>
      </c>
      <c r="H278" s="50"/>
      <c r="I278" s="113"/>
      <c r="J278" s="21"/>
      <c r="K278" s="50">
        <f t="shared" si="36"/>
        <v>46.87</v>
      </c>
      <c r="L278" s="136"/>
      <c r="M278" s="36"/>
      <c r="N278" s="36"/>
      <c r="O278" s="136"/>
      <c r="P278" s="136">
        <f>K278</f>
        <v>46.87</v>
      </c>
      <c r="Q278" s="136"/>
      <c r="R278" s="36"/>
      <c r="S278" s="136">
        <f t="shared" si="38"/>
        <v>0</v>
      </c>
      <c r="U278" s="114">
        <f t="shared" si="37"/>
        <v>0</v>
      </c>
      <c r="X278" s="5"/>
      <c r="Y278" s="10" t="e">
        <f t="shared" si="40"/>
        <v>#REF!</v>
      </c>
      <c r="AB278" s="5"/>
      <c r="AC278" s="5"/>
      <c r="AD278" s="10" t="e">
        <f t="shared" si="34"/>
        <v>#REF!</v>
      </c>
    </row>
    <row r="279" spans="1:30" x14ac:dyDescent="0.35">
      <c r="A279" s="21">
        <f t="shared" si="33"/>
        <v>202308276</v>
      </c>
      <c r="B279" s="57">
        <v>45149</v>
      </c>
      <c r="C279" s="37" t="s">
        <v>225</v>
      </c>
      <c r="D279" s="21" t="str">
        <f>VLOOKUP(C279,'Customer List'!$A$3:$N$4129,2,0)</f>
        <v>天凉                                                             Block 120, Bukit Merah Lane 1                        #01-41 Singapore 150120</v>
      </c>
      <c r="E279" s="42" t="s">
        <v>789</v>
      </c>
      <c r="F279" s="50">
        <v>154.16999999999999</v>
      </c>
      <c r="G279" s="128">
        <v>12.33</v>
      </c>
      <c r="H279" s="50">
        <v>166.5</v>
      </c>
      <c r="I279" s="113">
        <v>45149</v>
      </c>
      <c r="J279" s="21"/>
      <c r="K279" s="50">
        <f t="shared" si="36"/>
        <v>0</v>
      </c>
      <c r="L279" s="136"/>
      <c r="M279" s="36"/>
      <c r="N279" s="36"/>
      <c r="O279" s="136"/>
      <c r="P279" s="136"/>
      <c r="Q279" s="36"/>
      <c r="R279" s="36"/>
      <c r="S279" s="136">
        <f t="shared" si="38"/>
        <v>0</v>
      </c>
      <c r="U279" s="114">
        <f t="shared" si="37"/>
        <v>0</v>
      </c>
      <c r="X279" s="5"/>
      <c r="Y279" s="10" t="e">
        <f t="shared" si="40"/>
        <v>#REF!</v>
      </c>
      <c r="AB279" s="5"/>
      <c r="AC279" s="5"/>
      <c r="AD279" s="10" t="e">
        <f t="shared" si="34"/>
        <v>#REF!</v>
      </c>
    </row>
    <row r="280" spans="1:30" x14ac:dyDescent="0.35">
      <c r="A280" s="21">
        <f t="shared" si="33"/>
        <v>202308277</v>
      </c>
      <c r="B280" s="57">
        <v>45149</v>
      </c>
      <c r="C280" s="37" t="s">
        <v>157</v>
      </c>
      <c r="D280" s="21" t="str">
        <f>VLOOKUP(C280,'Customer List'!$A$3:$N$4129,2,0)</f>
        <v>友谊                                                         Blk 409, Ang Mo Kio Ave 10.   #01-09 Singapore 560409</v>
      </c>
      <c r="E280" s="42" t="s">
        <v>694</v>
      </c>
      <c r="F280" s="50">
        <v>215.74</v>
      </c>
      <c r="G280" s="128">
        <v>17.260000000000002</v>
      </c>
      <c r="H280" s="50">
        <v>233</v>
      </c>
      <c r="I280" s="113">
        <v>45149</v>
      </c>
      <c r="J280" s="21"/>
      <c r="K280" s="50">
        <f t="shared" si="36"/>
        <v>0</v>
      </c>
      <c r="L280" s="136"/>
      <c r="M280" s="36"/>
      <c r="N280" s="136"/>
      <c r="O280" s="136"/>
      <c r="P280" s="136"/>
      <c r="Q280" s="136"/>
      <c r="R280" s="36"/>
      <c r="S280" s="136">
        <f t="shared" si="38"/>
        <v>0</v>
      </c>
      <c r="U280" s="114">
        <f t="shared" si="37"/>
        <v>0</v>
      </c>
      <c r="X280" s="5"/>
      <c r="Y280" s="10" t="e">
        <f t="shared" si="40"/>
        <v>#REF!</v>
      </c>
      <c r="AB280" s="5"/>
      <c r="AC280" s="5"/>
      <c r="AD280" s="10" t="e">
        <f t="shared" si="34"/>
        <v>#REF!</v>
      </c>
    </row>
    <row r="281" spans="1:30" x14ac:dyDescent="0.35">
      <c r="A281" s="21">
        <f t="shared" si="33"/>
        <v>202308278</v>
      </c>
      <c r="B281" s="57">
        <v>45149</v>
      </c>
      <c r="C281" s="37" t="s">
        <v>95</v>
      </c>
      <c r="D281" s="21" t="str">
        <f>VLOOKUP(C281,'Customer List'!$A$3:$N$4129,2,0)</f>
        <v>Ronnie Kitchen Pte Ltd                            8A, Admiralty Street Food Exchange      #06-07. Singapore 757437.</v>
      </c>
      <c r="E281" s="42" t="s">
        <v>694</v>
      </c>
      <c r="F281" s="50">
        <v>1020</v>
      </c>
      <c r="G281" s="128">
        <v>81.599999999999994</v>
      </c>
      <c r="H281" s="50"/>
      <c r="I281" s="113"/>
      <c r="J281" s="21"/>
      <c r="K281" s="50">
        <f t="shared" si="36"/>
        <v>1101.5999999999999</v>
      </c>
      <c r="L281" s="136"/>
      <c r="M281" s="36"/>
      <c r="N281" s="136"/>
      <c r="O281" s="136"/>
      <c r="P281" s="136"/>
      <c r="Q281" s="136">
        <f>K281</f>
        <v>1101.5999999999999</v>
      </c>
      <c r="R281" s="36"/>
      <c r="S281" s="136">
        <f t="shared" si="38"/>
        <v>0</v>
      </c>
      <c r="U281" s="114">
        <f t="shared" si="37"/>
        <v>0</v>
      </c>
      <c r="X281" s="5"/>
      <c r="Y281" s="10" t="e">
        <f t="shared" si="40"/>
        <v>#REF!</v>
      </c>
      <c r="AB281" s="5"/>
      <c r="AC281" s="5"/>
      <c r="AD281" s="10" t="e">
        <f t="shared" si="34"/>
        <v>#REF!</v>
      </c>
    </row>
    <row r="282" spans="1:30" x14ac:dyDescent="0.35">
      <c r="A282" s="21">
        <f t="shared" ref="A282:A345" si="41">A281+1</f>
        <v>202308279</v>
      </c>
      <c r="B282" s="57">
        <v>45149</v>
      </c>
      <c r="C282" s="37" t="s">
        <v>117</v>
      </c>
      <c r="D282" s="21" t="str">
        <f>VLOOKUP(C282,'Customer List'!$A$3:$N$4129,2,0)</f>
        <v xml:space="preserve">Koufu - Dessert                                              Block 168 Punggol Field #01-01      Punggol Plaza Singapore 820168               </v>
      </c>
      <c r="E282" s="42" t="s">
        <v>694</v>
      </c>
      <c r="F282" s="50">
        <v>727.6</v>
      </c>
      <c r="G282" s="128">
        <v>58.21</v>
      </c>
      <c r="H282" s="50"/>
      <c r="I282" s="113"/>
      <c r="J282" s="21"/>
      <c r="K282" s="50">
        <f t="shared" si="36"/>
        <v>785.81000000000006</v>
      </c>
      <c r="L282" s="136">
        <f>K282</f>
        <v>785.81000000000006</v>
      </c>
      <c r="M282" s="36"/>
      <c r="N282" s="36"/>
      <c r="O282" s="136"/>
      <c r="P282" s="136"/>
      <c r="Q282" s="136"/>
      <c r="R282" s="36"/>
      <c r="S282" s="136">
        <f t="shared" si="38"/>
        <v>0</v>
      </c>
      <c r="U282" s="114">
        <f t="shared" si="37"/>
        <v>0</v>
      </c>
      <c r="X282" s="5"/>
      <c r="Y282" s="10" t="e">
        <f t="shared" si="40"/>
        <v>#REF!</v>
      </c>
      <c r="AB282" s="5"/>
      <c r="AC282" s="5"/>
      <c r="AD282" s="10" t="e">
        <f t="shared" si="34"/>
        <v>#REF!</v>
      </c>
    </row>
    <row r="283" spans="1:30" x14ac:dyDescent="0.35">
      <c r="A283" s="21">
        <f t="shared" si="41"/>
        <v>202308280</v>
      </c>
      <c r="B283" s="57">
        <v>45149</v>
      </c>
      <c r="C283" s="37" t="s">
        <v>575</v>
      </c>
      <c r="D283" s="21" t="str">
        <f>VLOOKUP(C283,'Customer List'!$A$3:$N$4129,2,0)</f>
        <v xml:space="preserve">Koufu - DIM SUM                                          Block 168 Punggol Field #01-01      Punggol Plaza Singapore 820168               </v>
      </c>
      <c r="E283" s="42" t="s">
        <v>694</v>
      </c>
      <c r="F283" s="50">
        <v>50</v>
      </c>
      <c r="G283" s="128">
        <v>4</v>
      </c>
      <c r="H283" s="50"/>
      <c r="I283" s="113"/>
      <c r="J283" s="21"/>
      <c r="K283" s="50">
        <f t="shared" si="36"/>
        <v>54</v>
      </c>
      <c r="L283" s="136">
        <f>K283</f>
        <v>54</v>
      </c>
      <c r="M283" s="36"/>
      <c r="N283" s="36"/>
      <c r="O283" s="36"/>
      <c r="P283" s="136"/>
      <c r="Q283" s="136"/>
      <c r="R283" s="36"/>
      <c r="S283" s="136">
        <f t="shared" si="38"/>
        <v>0</v>
      </c>
      <c r="U283" s="114">
        <f t="shared" si="37"/>
        <v>0</v>
      </c>
      <c r="X283" s="5"/>
      <c r="Y283" s="10" t="e">
        <f t="shared" si="40"/>
        <v>#REF!</v>
      </c>
      <c r="AB283" s="5"/>
      <c r="AC283" s="5"/>
      <c r="AD283" s="10" t="e">
        <f t="shared" si="34"/>
        <v>#REF!</v>
      </c>
    </row>
    <row r="284" spans="1:30" x14ac:dyDescent="0.35">
      <c r="A284" s="21">
        <f t="shared" si="41"/>
        <v>202308281</v>
      </c>
      <c r="B284" s="57">
        <v>45149</v>
      </c>
      <c r="C284" s="37" t="s">
        <v>116</v>
      </c>
      <c r="D284" s="21" t="str">
        <f>VLOOKUP(C284,'Customer List'!$A$3:$N$4129,2,0)</f>
        <v xml:space="preserve"> Punggol OASIS (Gourmet Paradise)      681 Punggol Drive #04-01               OASIS Terraces, Singapore 820681</v>
      </c>
      <c r="E284" s="42" t="s">
        <v>694</v>
      </c>
      <c r="F284" s="50">
        <v>5.4</v>
      </c>
      <c r="G284" s="128">
        <v>0.43</v>
      </c>
      <c r="H284" s="50"/>
      <c r="I284" s="113"/>
      <c r="J284" s="21"/>
      <c r="K284" s="50">
        <f t="shared" si="36"/>
        <v>5.83</v>
      </c>
      <c r="L284" s="136">
        <f>K284</f>
        <v>5.83</v>
      </c>
      <c r="M284" s="36"/>
      <c r="N284" s="136"/>
      <c r="O284" s="36"/>
      <c r="P284" s="136"/>
      <c r="Q284" s="136"/>
      <c r="R284" s="36"/>
      <c r="S284" s="136">
        <f t="shared" si="38"/>
        <v>0</v>
      </c>
      <c r="U284" s="114">
        <f t="shared" si="37"/>
        <v>0</v>
      </c>
      <c r="X284" s="5"/>
      <c r="Y284" s="10" t="e">
        <f t="shared" si="40"/>
        <v>#REF!</v>
      </c>
      <c r="AB284" s="5"/>
      <c r="AC284" s="5"/>
      <c r="AD284" s="10" t="e">
        <f t="shared" si="34"/>
        <v>#REF!</v>
      </c>
    </row>
    <row r="285" spans="1:30" x14ac:dyDescent="0.35">
      <c r="A285" s="21">
        <f t="shared" si="41"/>
        <v>202308282</v>
      </c>
      <c r="B285" s="57">
        <v>45149</v>
      </c>
      <c r="C285" s="37" t="s">
        <v>207</v>
      </c>
      <c r="D285" s="21" t="str">
        <f>VLOOKUP(C285,'Customer List'!$A$3:$N$4129,2,0)</f>
        <v>美江冷热甜品                                           Blk 503 #01-15 West Coast Drive Singapore 120503</v>
      </c>
      <c r="E285" s="42" t="s">
        <v>789</v>
      </c>
      <c r="F285" s="50">
        <v>172.59</v>
      </c>
      <c r="G285" s="128">
        <v>13.81</v>
      </c>
      <c r="H285" s="50">
        <v>186.4</v>
      </c>
      <c r="I285" s="113">
        <v>45149</v>
      </c>
      <c r="J285" s="21"/>
      <c r="K285" s="50">
        <f t="shared" si="36"/>
        <v>0</v>
      </c>
      <c r="L285" s="136"/>
      <c r="M285" s="136"/>
      <c r="N285" s="136"/>
      <c r="O285" s="136"/>
      <c r="P285" s="36"/>
      <c r="Q285" s="136"/>
      <c r="R285" s="36"/>
      <c r="S285" s="136">
        <f t="shared" si="38"/>
        <v>0</v>
      </c>
      <c r="U285" s="114">
        <f t="shared" si="37"/>
        <v>0</v>
      </c>
      <c r="X285" s="5"/>
      <c r="Y285" s="10" t="e">
        <f t="shared" si="40"/>
        <v>#REF!</v>
      </c>
      <c r="AB285" s="5"/>
      <c r="AC285" s="5"/>
      <c r="AD285" s="10" t="e">
        <f t="shared" si="34"/>
        <v>#REF!</v>
      </c>
    </row>
    <row r="286" spans="1:30" x14ac:dyDescent="0.35">
      <c r="A286" s="21">
        <f t="shared" si="41"/>
        <v>202308283</v>
      </c>
      <c r="B286" s="57">
        <v>45149</v>
      </c>
      <c r="C286" s="37" t="s">
        <v>411</v>
      </c>
      <c r="D286" s="21" t="str">
        <f>VLOOKUP(C286,'Customer List'!$A$3:$N$4129,2,0)</f>
        <v>Koufu - Dessert                                     258 Pasir Ris Street 21,  Loyang Point, #02-313,  Singapore 510258</v>
      </c>
      <c r="E286" s="42" t="s">
        <v>694</v>
      </c>
      <c r="F286" s="50">
        <v>142.5</v>
      </c>
      <c r="G286" s="128">
        <v>11.4</v>
      </c>
      <c r="H286" s="50"/>
      <c r="I286" s="113"/>
      <c r="J286" s="21"/>
      <c r="K286" s="50">
        <f t="shared" si="36"/>
        <v>153.9</v>
      </c>
      <c r="L286" s="136">
        <f>K286</f>
        <v>153.9</v>
      </c>
      <c r="M286" s="36"/>
      <c r="N286" s="136"/>
      <c r="O286" s="36"/>
      <c r="P286" s="36"/>
      <c r="Q286" s="136"/>
      <c r="R286" s="36"/>
      <c r="S286" s="136">
        <f t="shared" si="38"/>
        <v>0</v>
      </c>
      <c r="U286" s="114">
        <f t="shared" si="37"/>
        <v>0</v>
      </c>
      <c r="X286" s="5"/>
      <c r="Y286" s="10" t="e">
        <f>Y285-X286</f>
        <v>#REF!</v>
      </c>
      <c r="AB286" s="5"/>
      <c r="AC286" s="5"/>
      <c r="AD286" s="10" t="e">
        <f t="shared" si="34"/>
        <v>#REF!</v>
      </c>
    </row>
    <row r="287" spans="1:30" x14ac:dyDescent="0.35">
      <c r="A287" s="21">
        <f t="shared" si="41"/>
        <v>202308284</v>
      </c>
      <c r="B287" s="57">
        <v>45149</v>
      </c>
      <c r="C287" s="37" t="s">
        <v>439</v>
      </c>
      <c r="D287" s="21" t="str">
        <f>VLOOKUP(C287,'Customer List'!$A$3:$N$4129,2,0)</f>
        <v>Koufu - Tim Sum                                    258 Pasir Ris Street 21,  Loyang Point, #02-313,  Singapore 510258</v>
      </c>
      <c r="E287" s="42" t="s">
        <v>694</v>
      </c>
      <c r="F287" s="50">
        <v>126</v>
      </c>
      <c r="G287" s="128">
        <v>10.08</v>
      </c>
      <c r="H287" s="50"/>
      <c r="I287" s="113"/>
      <c r="J287" s="21"/>
      <c r="K287" s="50">
        <f t="shared" si="36"/>
        <v>136.08000000000001</v>
      </c>
      <c r="L287" s="136">
        <f>K287</f>
        <v>136.08000000000001</v>
      </c>
      <c r="M287" s="136"/>
      <c r="N287" s="36"/>
      <c r="O287" s="36"/>
      <c r="P287" s="136"/>
      <c r="Q287" s="136"/>
      <c r="R287" s="36"/>
      <c r="S287" s="136">
        <f t="shared" si="38"/>
        <v>0</v>
      </c>
      <c r="U287" s="114">
        <f t="shared" si="37"/>
        <v>0</v>
      </c>
      <c r="X287" s="5"/>
      <c r="Y287" s="10" t="e">
        <f t="shared" si="40"/>
        <v>#REF!</v>
      </c>
      <c r="AB287" s="5"/>
      <c r="AC287" s="5"/>
      <c r="AD287" s="10" t="e">
        <f t="shared" si="34"/>
        <v>#REF!</v>
      </c>
    </row>
    <row r="288" spans="1:30" x14ac:dyDescent="0.35">
      <c r="A288" s="21">
        <f t="shared" si="41"/>
        <v>202308285</v>
      </c>
      <c r="B288" s="57">
        <v>45149</v>
      </c>
      <c r="C288" s="37" t="s">
        <v>897</v>
      </c>
      <c r="D288" s="21" t="str">
        <f>VLOOKUP(C288,'Customer List'!$A$3:$N$4129,2,0)</f>
        <v xml:space="preserve">FOOD REPUBLIC PTE LTD                                   Vivo City @Drink Stall #16A                                         1, Harbourfront Walk #03-01, VivoCity   Singapore 098585                           </v>
      </c>
      <c r="E288" s="42" t="s">
        <v>789</v>
      </c>
      <c r="F288" s="50">
        <v>112.48</v>
      </c>
      <c r="G288" s="128">
        <v>9</v>
      </c>
      <c r="H288" s="50"/>
      <c r="I288" s="113"/>
      <c r="J288" s="21"/>
      <c r="K288" s="50">
        <f t="shared" si="36"/>
        <v>121.48</v>
      </c>
      <c r="L288" s="136"/>
      <c r="M288" s="136"/>
      <c r="N288" s="36"/>
      <c r="O288" s="36"/>
      <c r="P288" s="136">
        <f>K288</f>
        <v>121.48</v>
      </c>
      <c r="Q288" s="136"/>
      <c r="R288" s="36"/>
      <c r="S288" s="136">
        <f t="shared" si="38"/>
        <v>0</v>
      </c>
      <c r="U288" s="114">
        <f t="shared" si="37"/>
        <v>0</v>
      </c>
      <c r="X288" s="5"/>
      <c r="Y288" s="10" t="e">
        <f t="shared" si="40"/>
        <v>#REF!</v>
      </c>
      <c r="AB288" s="5"/>
      <c r="AC288" s="5"/>
      <c r="AD288" s="10" t="e">
        <f t="shared" si="34"/>
        <v>#REF!</v>
      </c>
    </row>
    <row r="289" spans="1:30" x14ac:dyDescent="0.35">
      <c r="A289" s="21">
        <f t="shared" si="41"/>
        <v>202308286</v>
      </c>
      <c r="B289" s="57">
        <v>45149</v>
      </c>
      <c r="C289" s="37" t="s">
        <v>895</v>
      </c>
      <c r="D289" s="21" t="str">
        <f>VLOOKUP(C289,'Customer List'!$A$3:$N$4129,2,0)</f>
        <v xml:space="preserve">FOOD REPUBLIC PTE LTD                                   Vivo City @Ice Shop #16                                         1, Harbourfront Walk #03-01, VivoCity   Singapore 098585                           </v>
      </c>
      <c r="E289" s="42" t="s">
        <v>789</v>
      </c>
      <c r="F289" s="50">
        <v>131.6</v>
      </c>
      <c r="G289" s="128">
        <v>10.53</v>
      </c>
      <c r="H289" s="50"/>
      <c r="I289" s="113"/>
      <c r="J289" s="21"/>
      <c r="K289" s="50">
        <f t="shared" si="36"/>
        <v>142.13</v>
      </c>
      <c r="L289" s="136"/>
      <c r="M289" s="36"/>
      <c r="N289" s="36"/>
      <c r="O289" s="36"/>
      <c r="P289" s="136">
        <f>K289</f>
        <v>142.13</v>
      </c>
      <c r="Q289" s="136"/>
      <c r="R289" s="36"/>
      <c r="S289" s="136">
        <f t="shared" si="38"/>
        <v>0</v>
      </c>
      <c r="U289" s="114">
        <f t="shared" si="37"/>
        <v>0</v>
      </c>
      <c r="X289" s="5"/>
      <c r="Y289" s="10" t="e">
        <f t="shared" si="40"/>
        <v>#REF!</v>
      </c>
      <c r="AB289" s="5"/>
      <c r="AC289" s="5"/>
      <c r="AD289" s="10" t="e">
        <f t="shared" si="34"/>
        <v>#REF!</v>
      </c>
    </row>
    <row r="290" spans="1:30" x14ac:dyDescent="0.35">
      <c r="A290" s="21">
        <f t="shared" si="41"/>
        <v>202308287</v>
      </c>
      <c r="B290" s="57">
        <v>45149</v>
      </c>
      <c r="C290" s="37" t="s">
        <v>239</v>
      </c>
      <c r="D290" s="21" t="str">
        <f>VLOOKUP(C290,'Customer List'!$A$3:$N$4129,2,0)</f>
        <v>Hock Kee Coffee                                 Blk 682 Hougang Ave 4  #01-346  Singapore 530682</v>
      </c>
      <c r="E290" s="42" t="s">
        <v>694</v>
      </c>
      <c r="F290" s="50">
        <v>184.26</v>
      </c>
      <c r="G290" s="128">
        <v>14.74</v>
      </c>
      <c r="H290" s="50">
        <v>199</v>
      </c>
      <c r="I290" s="113">
        <v>45149</v>
      </c>
      <c r="J290" s="21"/>
      <c r="K290" s="50">
        <f t="shared" si="36"/>
        <v>0</v>
      </c>
      <c r="L290" s="136"/>
      <c r="M290" s="36"/>
      <c r="N290" s="36"/>
      <c r="O290" s="136"/>
      <c r="P290" s="136"/>
      <c r="Q290" s="136"/>
      <c r="R290" s="36"/>
      <c r="S290" s="136">
        <f t="shared" si="38"/>
        <v>0</v>
      </c>
      <c r="U290" s="114">
        <f t="shared" si="37"/>
        <v>0</v>
      </c>
      <c r="X290" s="5"/>
      <c r="Y290" s="10" t="e">
        <f t="shared" si="40"/>
        <v>#REF!</v>
      </c>
      <c r="AB290" s="5"/>
      <c r="AC290" s="5"/>
      <c r="AD290" s="10" t="e">
        <f t="shared" si="34"/>
        <v>#REF!</v>
      </c>
    </row>
    <row r="291" spans="1:30" x14ac:dyDescent="0.35">
      <c r="A291" s="21">
        <f t="shared" si="41"/>
        <v>202308288</v>
      </c>
      <c r="B291" s="57">
        <v>45149</v>
      </c>
      <c r="C291" s="37" t="s">
        <v>149</v>
      </c>
      <c r="D291" s="21" t="str">
        <f>VLOOKUP(C291,'Customer List'!$A$3:$N$4129,2,0)</f>
        <v xml:space="preserve">顺兴                                                      Margaret Drive Hawker Centre    38A, Margaret Drive #02-24   Singapore 142038      </v>
      </c>
      <c r="E291" s="42" t="s">
        <v>789</v>
      </c>
      <c r="F291" s="50">
        <v>299.26</v>
      </c>
      <c r="G291" s="128">
        <v>23.94</v>
      </c>
      <c r="H291" s="50">
        <v>323.2</v>
      </c>
      <c r="I291" s="113">
        <v>45149</v>
      </c>
      <c r="J291" s="21"/>
      <c r="K291" s="50">
        <f t="shared" si="36"/>
        <v>0</v>
      </c>
      <c r="L291" s="136"/>
      <c r="M291" s="36"/>
      <c r="N291" s="136"/>
      <c r="O291" s="136"/>
      <c r="P291" s="136"/>
      <c r="Q291" s="136"/>
      <c r="R291" s="36"/>
      <c r="S291" s="136">
        <f t="shared" si="38"/>
        <v>0</v>
      </c>
      <c r="U291" s="114">
        <f t="shared" si="37"/>
        <v>0</v>
      </c>
      <c r="X291" s="5"/>
      <c r="Y291" s="10" t="e">
        <f t="shared" si="40"/>
        <v>#REF!</v>
      </c>
      <c r="AB291" s="5"/>
      <c r="AC291" s="5"/>
      <c r="AD291" s="10" t="e">
        <f t="shared" si="34"/>
        <v>#REF!</v>
      </c>
    </row>
    <row r="292" spans="1:30" x14ac:dyDescent="0.35">
      <c r="A292" s="21">
        <f t="shared" si="41"/>
        <v>202308289</v>
      </c>
      <c r="B292" s="57">
        <v>45149</v>
      </c>
      <c r="C292" s="37" t="s">
        <v>57</v>
      </c>
      <c r="D292" s="21" t="str">
        <f>VLOOKUP(C292,'Customer List'!$A$3:$N$4129,2,0)</f>
        <v xml:space="preserve">Koufu- Dessert                                                         Block 500, Toa Payoh Centre. Lorong 6     #02-30   Singapore 310500                                         </v>
      </c>
      <c r="E292" s="42" t="s">
        <v>789</v>
      </c>
      <c r="F292" s="50">
        <v>317.5</v>
      </c>
      <c r="G292" s="128">
        <v>25.4</v>
      </c>
      <c r="H292" s="50"/>
      <c r="I292" s="113"/>
      <c r="J292" s="21"/>
      <c r="K292" s="50">
        <f t="shared" si="36"/>
        <v>342.9</v>
      </c>
      <c r="L292" s="136">
        <f>K292</f>
        <v>342.9</v>
      </c>
      <c r="M292" s="36"/>
      <c r="N292" s="36"/>
      <c r="O292" s="136"/>
      <c r="P292" s="136"/>
      <c r="Q292" s="136"/>
      <c r="R292" s="36"/>
      <c r="S292" s="136">
        <f t="shared" si="38"/>
        <v>0</v>
      </c>
      <c r="U292" s="114">
        <f t="shared" si="37"/>
        <v>0</v>
      </c>
      <c r="X292" s="5"/>
      <c r="Y292" s="10" t="e">
        <f>Y291-X292</f>
        <v>#REF!</v>
      </c>
      <c r="AB292" s="5"/>
      <c r="AC292" s="5"/>
      <c r="AD292" s="10" t="e">
        <f t="shared" si="34"/>
        <v>#REF!</v>
      </c>
    </row>
    <row r="293" spans="1:30" x14ac:dyDescent="0.35">
      <c r="A293" s="21">
        <f t="shared" si="41"/>
        <v>202308290</v>
      </c>
      <c r="B293" s="57">
        <v>45149</v>
      </c>
      <c r="C293" s="37" t="s">
        <v>55</v>
      </c>
      <c r="D293" s="21" t="str">
        <f>VLOOKUP(C293,'Customer List'!$A$3:$N$4129,2,0)</f>
        <v xml:space="preserve">Koufu - Dim Sum                                                     Block 500, Toa Payoh Centre. Lorong 6     #02-30  Singapore 310500                                                                </v>
      </c>
      <c r="E293" s="42" t="s">
        <v>789</v>
      </c>
      <c r="F293" s="50">
        <v>283.89999999999998</v>
      </c>
      <c r="G293" s="128">
        <v>22.71</v>
      </c>
      <c r="H293" s="50"/>
      <c r="I293" s="113"/>
      <c r="J293" s="21"/>
      <c r="K293" s="50">
        <f t="shared" si="36"/>
        <v>306.60999999999996</v>
      </c>
      <c r="L293" s="136">
        <f>K293</f>
        <v>306.60999999999996</v>
      </c>
      <c r="M293" s="36"/>
      <c r="N293" s="136"/>
      <c r="O293" s="136"/>
      <c r="P293" s="136"/>
      <c r="Q293" s="136"/>
      <c r="R293" s="36"/>
      <c r="S293" s="136">
        <f t="shared" si="38"/>
        <v>0</v>
      </c>
      <c r="U293" s="114">
        <f t="shared" si="37"/>
        <v>0</v>
      </c>
      <c r="X293" s="5"/>
      <c r="Y293" s="10" t="e">
        <f t="shared" si="40"/>
        <v>#REF!</v>
      </c>
      <c r="AB293" s="5"/>
      <c r="AC293" s="5"/>
      <c r="AD293" s="10" t="e">
        <f t="shared" si="34"/>
        <v>#REF!</v>
      </c>
    </row>
    <row r="294" spans="1:30" x14ac:dyDescent="0.35">
      <c r="A294" s="21">
        <f t="shared" si="41"/>
        <v>202308291</v>
      </c>
      <c r="B294" s="57">
        <v>45149</v>
      </c>
      <c r="C294" s="37" t="s">
        <v>200</v>
      </c>
      <c r="D294" s="21" t="str">
        <f>VLOOKUP(C294,'Customer List'!$A$3:$N$4129,2,0)</f>
        <v>顺发冷热清汤                                                 Blk 105, Hougang Ave 1                          #02-43 Market &amp; Food Centre, Singapore 530105</v>
      </c>
      <c r="E294" s="42" t="s">
        <v>694</v>
      </c>
      <c r="F294" s="50">
        <v>211.2</v>
      </c>
      <c r="G294" s="128">
        <v>16.899999999999999</v>
      </c>
      <c r="H294" s="50">
        <v>228.1</v>
      </c>
      <c r="I294" s="113">
        <v>45149</v>
      </c>
      <c r="J294" s="21"/>
      <c r="K294" s="50">
        <f t="shared" si="36"/>
        <v>0</v>
      </c>
      <c r="L294" s="136"/>
      <c r="M294" s="36"/>
      <c r="N294" s="136"/>
      <c r="O294" s="136"/>
      <c r="P294" s="136"/>
      <c r="Q294" s="136"/>
      <c r="R294" s="136"/>
      <c r="S294" s="136">
        <f t="shared" si="38"/>
        <v>0</v>
      </c>
      <c r="U294" s="114">
        <f t="shared" si="37"/>
        <v>0</v>
      </c>
      <c r="X294" s="5"/>
      <c r="Y294" s="10" t="e">
        <f t="shared" si="40"/>
        <v>#REF!</v>
      </c>
      <c r="AB294" s="5"/>
      <c r="AC294" s="5"/>
      <c r="AD294" s="10" t="e">
        <f t="shared" si="34"/>
        <v>#REF!</v>
      </c>
    </row>
    <row r="295" spans="1:30" x14ac:dyDescent="0.35">
      <c r="A295" s="21">
        <f t="shared" si="41"/>
        <v>202308292</v>
      </c>
      <c r="B295" s="57">
        <v>45149</v>
      </c>
      <c r="C295" s="37" t="s">
        <v>26</v>
      </c>
      <c r="D295" s="21" t="str">
        <f>VLOOKUP(C295,'Customer List'!$A$3:$N$4129,2,0)</f>
        <v>甜甜                                                                         Tiong Bahru Market. 30 Seng Poh Road #02-15. Singapore 168898</v>
      </c>
      <c r="E295" s="42" t="s">
        <v>789</v>
      </c>
      <c r="F295" s="50">
        <v>883.5</v>
      </c>
      <c r="G295" s="128">
        <v>70.680000000000007</v>
      </c>
      <c r="H295" s="50"/>
      <c r="I295" s="113"/>
      <c r="J295" s="21"/>
      <c r="K295" s="50">
        <f t="shared" si="36"/>
        <v>954.18000000000006</v>
      </c>
      <c r="L295" s="136"/>
      <c r="M295" s="36"/>
      <c r="N295" s="136"/>
      <c r="O295" s="36"/>
      <c r="P295" s="36"/>
      <c r="Q295" s="136">
        <f>K295</f>
        <v>954.18000000000006</v>
      </c>
      <c r="R295" s="36"/>
      <c r="S295" s="136">
        <f t="shared" si="38"/>
        <v>0</v>
      </c>
      <c r="U295" s="114">
        <f t="shared" si="37"/>
        <v>0</v>
      </c>
      <c r="X295" s="5"/>
      <c r="Y295" s="10" t="e">
        <f t="shared" si="40"/>
        <v>#REF!</v>
      </c>
      <c r="AB295" s="5"/>
      <c r="AC295" s="5"/>
      <c r="AD295" s="10" t="e">
        <f t="shared" si="34"/>
        <v>#REF!</v>
      </c>
    </row>
    <row r="296" spans="1:30" x14ac:dyDescent="0.35">
      <c r="A296" s="21">
        <f t="shared" si="41"/>
        <v>202308293</v>
      </c>
      <c r="B296" s="57">
        <v>45149</v>
      </c>
      <c r="C296" s="37" t="s">
        <v>50</v>
      </c>
      <c r="D296" s="21" t="str">
        <f>VLOOKUP(C296,'Customer List'!$A$3:$N$4129,2,0)</f>
        <v>甜甜                                                            Blk 28  Jalan Klinik  #09-43 Singapore  160028</v>
      </c>
      <c r="E296" s="42" t="s">
        <v>789</v>
      </c>
      <c r="F296" s="50">
        <v>249</v>
      </c>
      <c r="G296" s="128">
        <v>19.920000000000002</v>
      </c>
      <c r="H296" s="50"/>
      <c r="I296" s="113"/>
      <c r="J296" s="21"/>
      <c r="K296" s="50">
        <f t="shared" si="36"/>
        <v>268.92</v>
      </c>
      <c r="L296" s="136"/>
      <c r="M296" s="36"/>
      <c r="N296" s="136"/>
      <c r="O296" s="36"/>
      <c r="P296" s="36"/>
      <c r="Q296" s="136">
        <f>K296</f>
        <v>268.92</v>
      </c>
      <c r="R296" s="36"/>
      <c r="S296" s="136">
        <f t="shared" si="38"/>
        <v>0</v>
      </c>
      <c r="U296" s="114">
        <f t="shared" si="37"/>
        <v>0</v>
      </c>
      <c r="X296" s="5"/>
      <c r="Y296" s="10" t="e">
        <f t="shared" si="40"/>
        <v>#REF!</v>
      </c>
      <c r="AB296" s="5"/>
      <c r="AC296" s="5"/>
      <c r="AD296" s="10" t="e">
        <f t="shared" si="34"/>
        <v>#REF!</v>
      </c>
    </row>
    <row r="297" spans="1:30" x14ac:dyDescent="0.35">
      <c r="A297" s="21">
        <f t="shared" si="41"/>
        <v>202308294</v>
      </c>
      <c r="B297" s="57"/>
      <c r="C297" s="37"/>
      <c r="D297" s="21" t="e">
        <f>VLOOKUP(C297,'Customer List'!$A$3:$N$4129,2,0)</f>
        <v>#N/A</v>
      </c>
      <c r="E297" s="42"/>
      <c r="F297" s="50"/>
      <c r="G297" s="128">
        <f t="shared" si="35"/>
        <v>0</v>
      </c>
      <c r="H297" s="50"/>
      <c r="I297" s="113"/>
      <c r="J297" s="21"/>
      <c r="K297" s="50">
        <f t="shared" si="36"/>
        <v>0</v>
      </c>
      <c r="L297" s="136"/>
      <c r="M297" s="36"/>
      <c r="N297" s="136"/>
      <c r="O297" s="136"/>
      <c r="P297" s="36"/>
      <c r="Q297" s="136"/>
      <c r="R297" s="36"/>
      <c r="S297" s="136">
        <f t="shared" si="38"/>
        <v>0</v>
      </c>
      <c r="U297" s="114" t="e">
        <f t="shared" si="37"/>
        <v>#DIV/0!</v>
      </c>
      <c r="X297" s="5"/>
      <c r="Y297" s="10" t="e">
        <f t="shared" si="40"/>
        <v>#REF!</v>
      </c>
      <c r="AB297" s="5"/>
      <c r="AC297" s="5"/>
      <c r="AD297" s="10" t="e">
        <f t="shared" si="34"/>
        <v>#REF!</v>
      </c>
    </row>
    <row r="298" spans="1:30" x14ac:dyDescent="0.35">
      <c r="A298" s="21">
        <f t="shared" si="41"/>
        <v>202308295</v>
      </c>
      <c r="B298" s="57"/>
      <c r="C298" s="37"/>
      <c r="D298" s="21" t="e">
        <f>VLOOKUP(C298,'Customer List'!$A$3:$N$4129,2,0)</f>
        <v>#N/A</v>
      </c>
      <c r="E298" s="42"/>
      <c r="F298" s="50"/>
      <c r="G298" s="128">
        <f t="shared" si="35"/>
        <v>0</v>
      </c>
      <c r="H298" s="50"/>
      <c r="I298" s="113"/>
      <c r="J298" s="21"/>
      <c r="K298" s="50">
        <f t="shared" si="36"/>
        <v>0</v>
      </c>
      <c r="L298" s="136"/>
      <c r="M298" s="36"/>
      <c r="N298" s="136"/>
      <c r="O298" s="136"/>
      <c r="P298" s="36"/>
      <c r="Q298" s="136"/>
      <c r="R298" s="36"/>
      <c r="S298" s="136">
        <f t="shared" si="38"/>
        <v>0</v>
      </c>
      <c r="U298" s="114" t="e">
        <f t="shared" si="37"/>
        <v>#DIV/0!</v>
      </c>
      <c r="X298" s="5"/>
      <c r="Y298" s="10" t="e">
        <f t="shared" si="40"/>
        <v>#REF!</v>
      </c>
      <c r="AB298" s="5"/>
      <c r="AC298" s="5"/>
      <c r="AD298" s="10" t="e">
        <f t="shared" si="34"/>
        <v>#REF!</v>
      </c>
    </row>
    <row r="299" spans="1:30" x14ac:dyDescent="0.35">
      <c r="A299" s="21">
        <f t="shared" si="41"/>
        <v>202308296</v>
      </c>
      <c r="B299" s="57"/>
      <c r="C299" s="37"/>
      <c r="D299" s="21" t="e">
        <f>VLOOKUP(C299,'Customer List'!$A$3:$N$4129,2,0)</f>
        <v>#N/A</v>
      </c>
      <c r="E299" s="42"/>
      <c r="F299" s="50"/>
      <c r="G299" s="128">
        <f t="shared" si="35"/>
        <v>0</v>
      </c>
      <c r="H299" s="50"/>
      <c r="I299" s="113"/>
      <c r="J299" s="21"/>
      <c r="K299" s="50">
        <f t="shared" si="36"/>
        <v>0</v>
      </c>
      <c r="L299" s="136"/>
      <c r="M299" s="36"/>
      <c r="N299" s="136"/>
      <c r="O299" s="136"/>
      <c r="P299" s="36"/>
      <c r="Q299" s="136"/>
      <c r="R299" s="36"/>
      <c r="S299" s="136">
        <f t="shared" si="38"/>
        <v>0</v>
      </c>
      <c r="U299" s="114" t="e">
        <f t="shared" si="37"/>
        <v>#DIV/0!</v>
      </c>
      <c r="X299" s="5"/>
      <c r="Y299" s="10" t="e">
        <f>Y298-X299</f>
        <v>#REF!</v>
      </c>
      <c r="AB299" s="5"/>
      <c r="AC299" s="5"/>
      <c r="AD299" s="10" t="e">
        <f t="shared" si="34"/>
        <v>#REF!</v>
      </c>
    </row>
    <row r="300" spans="1:30" x14ac:dyDescent="0.35">
      <c r="A300" s="21">
        <f t="shared" si="41"/>
        <v>202308297</v>
      </c>
      <c r="B300" s="57"/>
      <c r="C300" s="37"/>
      <c r="D300" s="21" t="e">
        <f>VLOOKUP(C300,'Customer List'!$A$3:$N$4129,2,0)</f>
        <v>#N/A</v>
      </c>
      <c r="E300" s="42"/>
      <c r="F300" s="50"/>
      <c r="G300" s="128">
        <f t="shared" si="35"/>
        <v>0</v>
      </c>
      <c r="H300" s="50"/>
      <c r="I300" s="113"/>
      <c r="J300" s="21"/>
      <c r="K300" s="50">
        <f t="shared" si="36"/>
        <v>0</v>
      </c>
      <c r="L300" s="136"/>
      <c r="M300" s="36"/>
      <c r="N300" s="136"/>
      <c r="O300" s="136"/>
      <c r="P300" s="36"/>
      <c r="Q300" s="136"/>
      <c r="R300" s="36"/>
      <c r="S300" s="136">
        <f t="shared" si="38"/>
        <v>0</v>
      </c>
      <c r="U300" s="114" t="e">
        <f t="shared" si="37"/>
        <v>#DIV/0!</v>
      </c>
      <c r="X300" s="5"/>
      <c r="Y300" s="10" t="e">
        <f t="shared" si="40"/>
        <v>#REF!</v>
      </c>
      <c r="AB300" s="5"/>
      <c r="AC300" s="5"/>
      <c r="AD300" s="10" t="e">
        <f t="shared" si="34"/>
        <v>#REF!</v>
      </c>
    </row>
    <row r="301" spans="1:30" x14ac:dyDescent="0.35">
      <c r="A301" s="21">
        <f t="shared" si="41"/>
        <v>202308298</v>
      </c>
      <c r="B301" s="57"/>
      <c r="C301" s="37"/>
      <c r="D301" s="21" t="e">
        <f>VLOOKUP(C301,'Customer List'!$A$3:$N$4129,2,0)</f>
        <v>#N/A</v>
      </c>
      <c r="E301" s="42"/>
      <c r="F301" s="50"/>
      <c r="G301" s="128">
        <f t="shared" si="35"/>
        <v>0</v>
      </c>
      <c r="H301" s="50"/>
      <c r="I301" s="113"/>
      <c r="J301" s="21"/>
      <c r="K301" s="50">
        <f t="shared" si="36"/>
        <v>0</v>
      </c>
      <c r="L301" s="136"/>
      <c r="M301" s="36"/>
      <c r="N301" s="136"/>
      <c r="O301" s="136"/>
      <c r="P301" s="136"/>
      <c r="Q301" s="136"/>
      <c r="R301" s="36"/>
      <c r="S301" s="136">
        <f t="shared" si="38"/>
        <v>0</v>
      </c>
      <c r="U301" s="114" t="e">
        <f t="shared" si="37"/>
        <v>#DIV/0!</v>
      </c>
      <c r="X301" s="5"/>
      <c r="Y301" s="10" t="e">
        <f t="shared" si="40"/>
        <v>#REF!</v>
      </c>
      <c r="AB301" s="5"/>
      <c r="AC301" s="5"/>
      <c r="AD301" s="10" t="e">
        <f t="shared" si="34"/>
        <v>#REF!</v>
      </c>
    </row>
    <row r="302" spans="1:30" x14ac:dyDescent="0.35">
      <c r="A302" s="21">
        <f t="shared" si="41"/>
        <v>202308299</v>
      </c>
      <c r="B302" s="57"/>
      <c r="C302" s="37"/>
      <c r="D302" s="21" t="e">
        <f>VLOOKUP(C302,'Customer List'!$A$3:$N$4129,2,0)</f>
        <v>#N/A</v>
      </c>
      <c r="E302" s="42"/>
      <c r="F302" s="50"/>
      <c r="G302" s="128">
        <f t="shared" si="35"/>
        <v>0</v>
      </c>
      <c r="H302" s="50"/>
      <c r="I302" s="113"/>
      <c r="J302" s="21"/>
      <c r="K302" s="50">
        <f t="shared" si="36"/>
        <v>0</v>
      </c>
      <c r="L302" s="136"/>
      <c r="M302" s="136"/>
      <c r="N302" s="136"/>
      <c r="O302" s="36"/>
      <c r="P302" s="136"/>
      <c r="Q302" s="136"/>
      <c r="R302" s="36"/>
      <c r="S302" s="136">
        <f t="shared" si="38"/>
        <v>0</v>
      </c>
      <c r="U302" s="114" t="e">
        <f t="shared" si="37"/>
        <v>#DIV/0!</v>
      </c>
      <c r="X302" s="5"/>
      <c r="Y302" s="10" t="e">
        <f t="shared" si="40"/>
        <v>#REF!</v>
      </c>
      <c r="AB302" s="5"/>
      <c r="AC302" s="5"/>
      <c r="AD302" s="10" t="e">
        <f t="shared" si="34"/>
        <v>#REF!</v>
      </c>
    </row>
    <row r="303" spans="1:30" x14ac:dyDescent="0.35">
      <c r="A303" s="21">
        <f t="shared" si="41"/>
        <v>202308300</v>
      </c>
      <c r="B303" s="57"/>
      <c r="C303" s="37"/>
      <c r="D303" s="21" t="e">
        <f>VLOOKUP(C303,'Customer List'!$A$3:$N$4129,2,0)</f>
        <v>#N/A</v>
      </c>
      <c r="E303" s="42"/>
      <c r="F303" s="50"/>
      <c r="G303" s="128">
        <f t="shared" si="35"/>
        <v>0</v>
      </c>
      <c r="H303" s="50"/>
      <c r="I303" s="113"/>
      <c r="J303" s="21"/>
      <c r="K303" s="50">
        <f t="shared" si="36"/>
        <v>0</v>
      </c>
      <c r="L303" s="136"/>
      <c r="M303" s="36"/>
      <c r="N303" s="136"/>
      <c r="O303" s="136"/>
      <c r="P303" s="136"/>
      <c r="Q303" s="136"/>
      <c r="R303" s="36"/>
      <c r="S303" s="136">
        <f t="shared" si="38"/>
        <v>0</v>
      </c>
      <c r="U303" s="114" t="e">
        <f t="shared" si="37"/>
        <v>#DIV/0!</v>
      </c>
      <c r="X303" s="5"/>
      <c r="Y303" s="10" t="e">
        <f t="shared" si="40"/>
        <v>#REF!</v>
      </c>
      <c r="AB303" s="5"/>
      <c r="AC303" s="5"/>
      <c r="AD303" s="10" t="e">
        <f t="shared" si="34"/>
        <v>#REF!</v>
      </c>
    </row>
    <row r="304" spans="1:30" x14ac:dyDescent="0.35">
      <c r="A304" s="21">
        <f t="shared" si="41"/>
        <v>202308301</v>
      </c>
      <c r="B304" s="57"/>
      <c r="C304" s="37"/>
      <c r="D304" s="21" t="e">
        <f>VLOOKUP(C304,'Customer List'!$A$3:$N$4129,2,0)</f>
        <v>#N/A</v>
      </c>
      <c r="E304" s="42"/>
      <c r="F304" s="50"/>
      <c r="G304" s="128">
        <f t="shared" si="35"/>
        <v>0</v>
      </c>
      <c r="H304" s="50"/>
      <c r="I304" s="113"/>
      <c r="J304" s="21"/>
      <c r="K304" s="50">
        <f t="shared" si="36"/>
        <v>0</v>
      </c>
      <c r="L304" s="136"/>
      <c r="M304" s="136"/>
      <c r="N304" s="136"/>
      <c r="O304" s="136"/>
      <c r="P304" s="136"/>
      <c r="Q304" s="136"/>
      <c r="R304" s="36"/>
      <c r="S304" s="136">
        <f t="shared" si="38"/>
        <v>0</v>
      </c>
      <c r="U304" s="114" t="e">
        <f t="shared" si="37"/>
        <v>#DIV/0!</v>
      </c>
      <c r="X304" s="5"/>
      <c r="Y304" s="10" t="e">
        <f t="shared" si="40"/>
        <v>#REF!</v>
      </c>
      <c r="AB304" s="5"/>
      <c r="AC304" s="5"/>
      <c r="AD304" s="10" t="e">
        <f t="shared" si="34"/>
        <v>#REF!</v>
      </c>
    </row>
    <row r="305" spans="1:30" x14ac:dyDescent="0.35">
      <c r="A305" s="21">
        <f t="shared" si="41"/>
        <v>202308302</v>
      </c>
      <c r="B305" s="57"/>
      <c r="C305" s="37"/>
      <c r="D305" s="21" t="e">
        <f>VLOOKUP(C305,'Customer List'!$A$3:$N$4129,2,0)</f>
        <v>#N/A</v>
      </c>
      <c r="E305" s="42"/>
      <c r="F305" s="50"/>
      <c r="G305" s="128">
        <f t="shared" si="35"/>
        <v>0</v>
      </c>
      <c r="H305" s="50"/>
      <c r="I305" s="113"/>
      <c r="J305" s="21"/>
      <c r="K305" s="50">
        <f t="shared" si="36"/>
        <v>0</v>
      </c>
      <c r="L305" s="136"/>
      <c r="M305" s="136"/>
      <c r="N305" s="136"/>
      <c r="O305" s="136"/>
      <c r="P305" s="136"/>
      <c r="Q305" s="136"/>
      <c r="R305" s="36"/>
      <c r="S305" s="136">
        <f t="shared" si="38"/>
        <v>0</v>
      </c>
      <c r="U305" s="114" t="e">
        <f t="shared" si="37"/>
        <v>#DIV/0!</v>
      </c>
      <c r="X305" s="5"/>
      <c r="Y305" s="10" t="e">
        <f t="shared" si="40"/>
        <v>#REF!</v>
      </c>
      <c r="AB305" s="5"/>
      <c r="AC305" s="5"/>
      <c r="AD305" s="10" t="e">
        <f t="shared" si="34"/>
        <v>#REF!</v>
      </c>
    </row>
    <row r="306" spans="1:30" x14ac:dyDescent="0.35">
      <c r="A306" s="21">
        <f t="shared" si="41"/>
        <v>202308303</v>
      </c>
      <c r="B306" s="57"/>
      <c r="C306" s="37"/>
      <c r="D306" s="21" t="e">
        <f>VLOOKUP(C306,'Customer List'!$A$3:$N$4129,2,0)</f>
        <v>#N/A</v>
      </c>
      <c r="E306" s="42"/>
      <c r="F306" s="50"/>
      <c r="G306" s="128">
        <f t="shared" si="35"/>
        <v>0</v>
      </c>
      <c r="H306" s="50"/>
      <c r="I306" s="113"/>
      <c r="J306" s="21"/>
      <c r="K306" s="50">
        <f t="shared" si="36"/>
        <v>0</v>
      </c>
      <c r="L306" s="136"/>
      <c r="M306" s="36"/>
      <c r="N306" s="36"/>
      <c r="O306" s="136"/>
      <c r="P306" s="136"/>
      <c r="Q306" s="136"/>
      <c r="R306" s="36"/>
      <c r="S306" s="136">
        <f t="shared" si="38"/>
        <v>0</v>
      </c>
      <c r="U306" s="114" t="e">
        <f t="shared" si="37"/>
        <v>#DIV/0!</v>
      </c>
      <c r="X306" s="5"/>
      <c r="Y306" s="10" t="e">
        <f t="shared" si="40"/>
        <v>#REF!</v>
      </c>
      <c r="AB306" s="5"/>
      <c r="AC306" s="5"/>
      <c r="AD306" s="10" t="e">
        <f t="shared" si="34"/>
        <v>#REF!</v>
      </c>
    </row>
    <row r="307" spans="1:30" x14ac:dyDescent="0.35">
      <c r="A307" s="21">
        <f t="shared" si="41"/>
        <v>202308304</v>
      </c>
      <c r="B307" s="57"/>
      <c r="C307" s="37"/>
      <c r="D307" s="21" t="e">
        <f>VLOOKUP(C307,'Customer List'!$A$3:$N$4129,2,0)</f>
        <v>#N/A</v>
      </c>
      <c r="E307" s="42"/>
      <c r="F307" s="50"/>
      <c r="G307" s="128">
        <f t="shared" si="35"/>
        <v>0</v>
      </c>
      <c r="H307" s="50"/>
      <c r="I307" s="113"/>
      <c r="J307" s="21"/>
      <c r="K307" s="50">
        <f t="shared" si="36"/>
        <v>0</v>
      </c>
      <c r="L307" s="136"/>
      <c r="M307" s="36"/>
      <c r="N307" s="36"/>
      <c r="O307" s="36"/>
      <c r="P307" s="136"/>
      <c r="Q307" s="136"/>
      <c r="R307" s="36"/>
      <c r="S307" s="136">
        <f t="shared" si="38"/>
        <v>0</v>
      </c>
      <c r="U307" s="114" t="e">
        <f t="shared" si="37"/>
        <v>#DIV/0!</v>
      </c>
      <c r="X307" s="5"/>
      <c r="Y307" s="10" t="e">
        <f t="shared" si="40"/>
        <v>#REF!</v>
      </c>
      <c r="AB307" s="5"/>
      <c r="AC307" s="5"/>
      <c r="AD307" s="10" t="e">
        <f t="shared" si="34"/>
        <v>#REF!</v>
      </c>
    </row>
    <row r="308" spans="1:30" x14ac:dyDescent="0.35">
      <c r="A308" s="21">
        <f t="shared" si="41"/>
        <v>202308305</v>
      </c>
      <c r="B308" s="57"/>
      <c r="C308" s="37"/>
      <c r="D308" s="21" t="e">
        <f>VLOOKUP(C308,'Customer List'!$A$3:$N$4129,2,0)</f>
        <v>#N/A</v>
      </c>
      <c r="E308" s="42"/>
      <c r="F308" s="50"/>
      <c r="G308" s="128">
        <f t="shared" si="35"/>
        <v>0</v>
      </c>
      <c r="H308" s="50"/>
      <c r="I308" s="113"/>
      <c r="J308" s="21"/>
      <c r="K308" s="50">
        <f t="shared" si="36"/>
        <v>0</v>
      </c>
      <c r="L308" s="36"/>
      <c r="M308" s="36"/>
      <c r="N308" s="36"/>
      <c r="O308" s="136"/>
      <c r="P308" s="136"/>
      <c r="Q308" s="136"/>
      <c r="R308" s="36"/>
      <c r="S308" s="136">
        <f t="shared" si="38"/>
        <v>0</v>
      </c>
      <c r="U308" s="114" t="e">
        <f t="shared" si="37"/>
        <v>#DIV/0!</v>
      </c>
      <c r="X308" s="5"/>
      <c r="Y308" s="10" t="e">
        <f t="shared" si="40"/>
        <v>#REF!</v>
      </c>
      <c r="AB308" s="5"/>
      <c r="AC308" s="5"/>
      <c r="AD308" s="10" t="e">
        <f t="shared" si="34"/>
        <v>#REF!</v>
      </c>
    </row>
    <row r="309" spans="1:30" x14ac:dyDescent="0.35">
      <c r="A309" s="21">
        <f t="shared" si="41"/>
        <v>202308306</v>
      </c>
      <c r="B309" s="57"/>
      <c r="C309" s="155"/>
      <c r="D309" s="21" t="e">
        <f>VLOOKUP(C309,'Customer List'!$A$3:$N$4129,2,0)</f>
        <v>#N/A</v>
      </c>
      <c r="E309" s="42"/>
      <c r="F309" s="50"/>
      <c r="G309" s="128">
        <f t="shared" si="35"/>
        <v>0</v>
      </c>
      <c r="H309" s="50"/>
      <c r="I309" s="113"/>
      <c r="J309" s="21"/>
      <c r="K309" s="50">
        <f t="shared" si="36"/>
        <v>0</v>
      </c>
      <c r="L309" s="136"/>
      <c r="M309" s="36"/>
      <c r="N309" s="36"/>
      <c r="O309" s="36"/>
      <c r="P309" s="136"/>
      <c r="Q309" s="136"/>
      <c r="R309" s="36"/>
      <c r="S309" s="136">
        <f t="shared" si="38"/>
        <v>0</v>
      </c>
      <c r="U309" s="114" t="e">
        <f t="shared" si="37"/>
        <v>#DIV/0!</v>
      </c>
      <c r="X309" s="5"/>
      <c r="Y309" s="10" t="e">
        <f t="shared" si="40"/>
        <v>#REF!</v>
      </c>
      <c r="AB309" s="5"/>
      <c r="AC309" s="5"/>
      <c r="AD309" s="10" t="e">
        <f t="shared" si="34"/>
        <v>#REF!</v>
      </c>
    </row>
    <row r="310" spans="1:30" x14ac:dyDescent="0.35">
      <c r="A310" s="21">
        <f t="shared" si="41"/>
        <v>202308307</v>
      </c>
      <c r="B310" s="57"/>
      <c r="C310" s="37"/>
      <c r="D310" s="21" t="e">
        <f>VLOOKUP(C310,'Customer List'!$A$3:$N$4129,2,0)</f>
        <v>#N/A</v>
      </c>
      <c r="E310" s="42"/>
      <c r="F310" s="50"/>
      <c r="G310" s="128">
        <f t="shared" si="35"/>
        <v>0</v>
      </c>
      <c r="H310" s="50"/>
      <c r="I310" s="113"/>
      <c r="J310" s="21"/>
      <c r="K310" s="50">
        <f t="shared" si="36"/>
        <v>0</v>
      </c>
      <c r="L310" s="136"/>
      <c r="M310" s="136"/>
      <c r="N310" s="36"/>
      <c r="O310" s="136"/>
      <c r="P310" s="36"/>
      <c r="Q310" s="136"/>
      <c r="R310" s="136"/>
      <c r="S310" s="136">
        <f t="shared" si="38"/>
        <v>0</v>
      </c>
      <c r="U310" s="114" t="e">
        <f t="shared" si="37"/>
        <v>#DIV/0!</v>
      </c>
      <c r="X310" s="5"/>
      <c r="Y310" s="10" t="e">
        <f t="shared" si="40"/>
        <v>#REF!</v>
      </c>
      <c r="AB310" s="5"/>
      <c r="AC310" s="5"/>
      <c r="AD310" s="10" t="e">
        <f t="shared" si="34"/>
        <v>#REF!</v>
      </c>
    </row>
    <row r="311" spans="1:30" x14ac:dyDescent="0.35">
      <c r="A311" s="21">
        <f t="shared" si="41"/>
        <v>202308308</v>
      </c>
      <c r="B311" s="57"/>
      <c r="C311" s="37"/>
      <c r="D311" s="21" t="e">
        <f>VLOOKUP(C311,'Customer List'!$A$3:$N$4129,2,0)</f>
        <v>#N/A</v>
      </c>
      <c r="E311" s="42"/>
      <c r="F311" s="50"/>
      <c r="G311" s="128">
        <f t="shared" si="35"/>
        <v>0</v>
      </c>
      <c r="H311" s="50"/>
      <c r="I311" s="113"/>
      <c r="J311" s="21"/>
      <c r="K311" s="50">
        <f t="shared" si="36"/>
        <v>0</v>
      </c>
      <c r="L311" s="136"/>
      <c r="M311" s="36"/>
      <c r="N311" s="36"/>
      <c r="O311" s="136"/>
      <c r="P311" s="36"/>
      <c r="Q311" s="136"/>
      <c r="R311" s="36"/>
      <c r="S311" s="136">
        <f t="shared" si="38"/>
        <v>0</v>
      </c>
      <c r="U311" s="114" t="e">
        <f t="shared" si="37"/>
        <v>#DIV/0!</v>
      </c>
      <c r="X311" s="5"/>
      <c r="Y311" s="10" t="e">
        <f t="shared" si="40"/>
        <v>#REF!</v>
      </c>
      <c r="AB311" s="5"/>
      <c r="AC311" s="5"/>
      <c r="AD311" s="10" t="e">
        <f t="shared" si="34"/>
        <v>#REF!</v>
      </c>
    </row>
    <row r="312" spans="1:30" x14ac:dyDescent="0.35">
      <c r="A312" s="21">
        <f t="shared" si="41"/>
        <v>202308309</v>
      </c>
      <c r="B312" s="57"/>
      <c r="C312" s="37"/>
      <c r="D312" s="21" t="e">
        <f>VLOOKUP(C312,'Customer List'!$A$3:$N$4129,2,0)</f>
        <v>#N/A</v>
      </c>
      <c r="E312" s="42"/>
      <c r="F312" s="50"/>
      <c r="G312" s="128">
        <f t="shared" si="35"/>
        <v>0</v>
      </c>
      <c r="H312" s="50"/>
      <c r="I312" s="113"/>
      <c r="J312" s="21"/>
      <c r="K312" s="50">
        <f t="shared" si="36"/>
        <v>0</v>
      </c>
      <c r="L312" s="36"/>
      <c r="M312" s="36"/>
      <c r="N312" s="36"/>
      <c r="O312" s="136"/>
      <c r="P312" s="36"/>
      <c r="Q312" s="136"/>
      <c r="R312" s="36"/>
      <c r="S312" s="136">
        <f t="shared" si="38"/>
        <v>0</v>
      </c>
      <c r="U312" s="114" t="e">
        <f t="shared" si="37"/>
        <v>#DIV/0!</v>
      </c>
      <c r="X312" s="5"/>
      <c r="Y312" s="10" t="e">
        <f t="shared" si="40"/>
        <v>#REF!</v>
      </c>
      <c r="AB312" s="5"/>
      <c r="AC312" s="5"/>
      <c r="AD312" s="10" t="e">
        <f t="shared" si="34"/>
        <v>#REF!</v>
      </c>
    </row>
    <row r="313" spans="1:30" x14ac:dyDescent="0.35">
      <c r="A313" s="21">
        <f t="shared" si="41"/>
        <v>202308310</v>
      </c>
      <c r="B313" s="57"/>
      <c r="C313" s="37"/>
      <c r="D313" s="21" t="e">
        <f>VLOOKUP(C313,'Customer List'!$A$3:$N$4129,2,0)</f>
        <v>#N/A</v>
      </c>
      <c r="E313" s="42"/>
      <c r="F313" s="50"/>
      <c r="G313" s="128">
        <f t="shared" si="35"/>
        <v>0</v>
      </c>
      <c r="H313" s="50"/>
      <c r="I313" s="113"/>
      <c r="J313" s="21"/>
      <c r="K313" s="50">
        <f t="shared" si="36"/>
        <v>0</v>
      </c>
      <c r="L313" s="136"/>
      <c r="M313" s="36"/>
      <c r="N313" s="36"/>
      <c r="O313" s="136"/>
      <c r="P313" s="36"/>
      <c r="Q313" s="136"/>
      <c r="R313" s="36"/>
      <c r="S313" s="136">
        <f t="shared" si="38"/>
        <v>0</v>
      </c>
      <c r="U313" s="114" t="e">
        <f t="shared" si="37"/>
        <v>#DIV/0!</v>
      </c>
      <c r="X313" s="5"/>
      <c r="Y313" s="10" t="e">
        <f t="shared" si="40"/>
        <v>#REF!</v>
      </c>
      <c r="AB313" s="5"/>
      <c r="AC313" s="5"/>
      <c r="AD313" s="10" t="e">
        <f t="shared" ref="AD313:AD375" si="42">AD312+AB313-AC313</f>
        <v>#REF!</v>
      </c>
    </row>
    <row r="314" spans="1:30" x14ac:dyDescent="0.35">
      <c r="A314" s="21">
        <f t="shared" si="41"/>
        <v>202308311</v>
      </c>
      <c r="B314" s="57"/>
      <c r="C314" s="37"/>
      <c r="D314" s="21" t="e">
        <f>VLOOKUP(C314,'Customer List'!$A$3:$N$4129,2,0)</f>
        <v>#N/A</v>
      </c>
      <c r="E314" s="42"/>
      <c r="F314" s="50"/>
      <c r="G314" s="128">
        <f t="shared" si="35"/>
        <v>0</v>
      </c>
      <c r="H314" s="50"/>
      <c r="I314" s="113"/>
      <c r="J314" s="21"/>
      <c r="K314" s="50">
        <f t="shared" si="36"/>
        <v>0</v>
      </c>
      <c r="L314" s="136"/>
      <c r="M314" s="36"/>
      <c r="N314" s="36"/>
      <c r="O314" s="36"/>
      <c r="P314" s="136"/>
      <c r="Q314" s="136"/>
      <c r="R314" s="36"/>
      <c r="S314" s="136">
        <f t="shared" si="38"/>
        <v>0</v>
      </c>
      <c r="U314" s="114" t="e">
        <f t="shared" si="37"/>
        <v>#DIV/0!</v>
      </c>
      <c r="X314" s="5"/>
      <c r="Y314" s="10" t="e">
        <f t="shared" si="40"/>
        <v>#REF!</v>
      </c>
      <c r="AB314" s="5"/>
      <c r="AC314" s="5"/>
      <c r="AD314" s="10" t="e">
        <f t="shared" si="42"/>
        <v>#REF!</v>
      </c>
    </row>
    <row r="315" spans="1:30" x14ac:dyDescent="0.35">
      <c r="A315" s="21">
        <f t="shared" si="41"/>
        <v>202308312</v>
      </c>
      <c r="B315" s="57"/>
      <c r="C315" s="37"/>
      <c r="D315" s="21" t="e">
        <f>VLOOKUP(C315,'Customer List'!$A$3:$N$4129,2,0)</f>
        <v>#N/A</v>
      </c>
      <c r="E315" s="42"/>
      <c r="F315" s="50"/>
      <c r="G315" s="128">
        <f t="shared" si="35"/>
        <v>0</v>
      </c>
      <c r="H315" s="50"/>
      <c r="I315" s="113"/>
      <c r="J315" s="21"/>
      <c r="K315" s="50">
        <f t="shared" si="36"/>
        <v>0</v>
      </c>
      <c r="L315" s="136"/>
      <c r="M315" s="36"/>
      <c r="N315" s="136"/>
      <c r="O315" s="36"/>
      <c r="P315" s="136"/>
      <c r="Q315" s="136"/>
      <c r="R315" s="36"/>
      <c r="S315" s="136">
        <f t="shared" si="38"/>
        <v>0</v>
      </c>
      <c r="U315" s="114" t="e">
        <f t="shared" si="37"/>
        <v>#DIV/0!</v>
      </c>
      <c r="X315" s="5"/>
      <c r="Y315" s="10" t="e">
        <f t="shared" si="40"/>
        <v>#REF!</v>
      </c>
      <c r="AB315" s="5"/>
      <c r="AC315" s="5"/>
      <c r="AD315" s="10" t="e">
        <f t="shared" si="42"/>
        <v>#REF!</v>
      </c>
    </row>
    <row r="316" spans="1:30" x14ac:dyDescent="0.35">
      <c r="A316" s="21">
        <f t="shared" si="41"/>
        <v>202308313</v>
      </c>
      <c r="B316" s="57"/>
      <c r="C316" s="37"/>
      <c r="D316" s="21" t="e">
        <f>VLOOKUP(C316,'Customer List'!$A$3:$N$4129,2,0)</f>
        <v>#N/A</v>
      </c>
      <c r="E316" s="42"/>
      <c r="F316" s="50"/>
      <c r="G316" s="128">
        <f t="shared" si="35"/>
        <v>0</v>
      </c>
      <c r="H316" s="50"/>
      <c r="I316" s="113"/>
      <c r="J316" s="21"/>
      <c r="K316" s="50">
        <f t="shared" si="36"/>
        <v>0</v>
      </c>
      <c r="L316" s="136"/>
      <c r="M316" s="36"/>
      <c r="N316" s="136"/>
      <c r="O316" s="136"/>
      <c r="P316" s="136"/>
      <c r="Q316" s="36"/>
      <c r="R316" s="36"/>
      <c r="S316" s="136">
        <f t="shared" si="38"/>
        <v>0</v>
      </c>
      <c r="U316" s="114" t="e">
        <f t="shared" si="37"/>
        <v>#DIV/0!</v>
      </c>
      <c r="X316" s="5"/>
      <c r="Y316" s="10" t="e">
        <f t="shared" si="40"/>
        <v>#REF!</v>
      </c>
      <c r="AB316" s="5"/>
      <c r="AC316" s="5"/>
      <c r="AD316" s="10" t="e">
        <f t="shared" si="42"/>
        <v>#REF!</v>
      </c>
    </row>
    <row r="317" spans="1:30" x14ac:dyDescent="0.35">
      <c r="A317" s="21">
        <f t="shared" si="41"/>
        <v>202308314</v>
      </c>
      <c r="B317" s="57"/>
      <c r="C317" s="37"/>
      <c r="D317" s="21" t="e">
        <f>VLOOKUP(C317,'Customer List'!$A$3:$N$4129,2,0)</f>
        <v>#N/A</v>
      </c>
      <c r="E317" s="42"/>
      <c r="F317" s="50"/>
      <c r="G317" s="128">
        <f t="shared" si="35"/>
        <v>0</v>
      </c>
      <c r="H317" s="50"/>
      <c r="I317" s="113"/>
      <c r="J317" s="21"/>
      <c r="K317" s="50">
        <f t="shared" si="36"/>
        <v>0</v>
      </c>
      <c r="L317" s="136"/>
      <c r="M317" s="136"/>
      <c r="N317" s="136"/>
      <c r="O317" s="36"/>
      <c r="P317" s="136"/>
      <c r="Q317" s="136"/>
      <c r="R317" s="36"/>
      <c r="S317" s="136">
        <f t="shared" si="38"/>
        <v>0</v>
      </c>
      <c r="U317" s="114" t="e">
        <f t="shared" si="37"/>
        <v>#DIV/0!</v>
      </c>
      <c r="X317" s="5"/>
      <c r="Y317" s="10" t="e">
        <f t="shared" si="40"/>
        <v>#REF!</v>
      </c>
      <c r="AB317" s="5"/>
      <c r="AC317" s="5"/>
      <c r="AD317" s="10" t="e">
        <f t="shared" si="42"/>
        <v>#REF!</v>
      </c>
    </row>
    <row r="318" spans="1:30" x14ac:dyDescent="0.35">
      <c r="A318" s="21">
        <f t="shared" si="41"/>
        <v>202308315</v>
      </c>
      <c r="B318" s="57"/>
      <c r="C318" s="37"/>
      <c r="D318" s="21" t="e">
        <f>VLOOKUP(C318,'Customer List'!$A$3:$N$4129,2,0)</f>
        <v>#N/A</v>
      </c>
      <c r="E318" s="42"/>
      <c r="F318" s="50"/>
      <c r="G318" s="128">
        <f t="shared" si="35"/>
        <v>0</v>
      </c>
      <c r="H318" s="50"/>
      <c r="I318" s="113"/>
      <c r="J318" s="21"/>
      <c r="K318" s="50">
        <f t="shared" si="36"/>
        <v>0</v>
      </c>
      <c r="L318" s="136"/>
      <c r="M318" s="36"/>
      <c r="N318" s="36"/>
      <c r="O318" s="136"/>
      <c r="P318" s="136"/>
      <c r="Q318" s="136"/>
      <c r="R318" s="36"/>
      <c r="S318" s="136">
        <f t="shared" si="38"/>
        <v>0</v>
      </c>
      <c r="U318" s="114" t="e">
        <f t="shared" si="37"/>
        <v>#DIV/0!</v>
      </c>
      <c r="X318" s="5"/>
      <c r="Y318" s="10" t="e">
        <f t="shared" si="40"/>
        <v>#REF!</v>
      </c>
      <c r="AB318" s="5"/>
      <c r="AC318" s="5"/>
      <c r="AD318" s="10" t="e">
        <f t="shared" si="42"/>
        <v>#REF!</v>
      </c>
    </row>
    <row r="319" spans="1:30" x14ac:dyDescent="0.35">
      <c r="A319" s="21">
        <f t="shared" si="41"/>
        <v>202308316</v>
      </c>
      <c r="B319" s="57"/>
      <c r="C319" s="37"/>
      <c r="D319" s="21" t="e">
        <f>VLOOKUP(C319,'Customer List'!$A$3:$N$4129,2,0)</f>
        <v>#N/A</v>
      </c>
      <c r="E319" s="42"/>
      <c r="F319" s="50"/>
      <c r="G319" s="128">
        <f t="shared" si="35"/>
        <v>0</v>
      </c>
      <c r="H319" s="50"/>
      <c r="I319" s="113"/>
      <c r="J319" s="21"/>
      <c r="K319" s="50">
        <f t="shared" si="36"/>
        <v>0</v>
      </c>
      <c r="L319" s="136"/>
      <c r="M319" s="36"/>
      <c r="N319" s="36"/>
      <c r="O319" s="36"/>
      <c r="P319" s="136"/>
      <c r="Q319" s="136"/>
      <c r="R319" s="36"/>
      <c r="S319" s="136">
        <f t="shared" si="38"/>
        <v>0</v>
      </c>
      <c r="U319" s="114" t="e">
        <f t="shared" si="37"/>
        <v>#DIV/0!</v>
      </c>
      <c r="X319" s="5"/>
      <c r="Y319" s="10" t="e">
        <f t="shared" si="40"/>
        <v>#REF!</v>
      </c>
      <c r="AB319" s="5"/>
      <c r="AC319" s="5"/>
      <c r="AD319" s="10" t="e">
        <f t="shared" si="42"/>
        <v>#REF!</v>
      </c>
    </row>
    <row r="320" spans="1:30" x14ac:dyDescent="0.35">
      <c r="A320" s="21">
        <f t="shared" si="41"/>
        <v>202308317</v>
      </c>
      <c r="B320" s="57"/>
      <c r="C320" s="37"/>
      <c r="D320" s="21" t="e">
        <f>VLOOKUP(C320,'Customer List'!$A$3:$N$4129,2,0)</f>
        <v>#N/A</v>
      </c>
      <c r="E320" s="42"/>
      <c r="F320" s="50"/>
      <c r="G320" s="128">
        <f t="shared" si="35"/>
        <v>0</v>
      </c>
      <c r="H320" s="50"/>
      <c r="I320" s="113"/>
      <c r="J320" s="21"/>
      <c r="K320" s="50">
        <f t="shared" si="36"/>
        <v>0</v>
      </c>
      <c r="L320" s="136"/>
      <c r="M320" s="36"/>
      <c r="N320" s="36"/>
      <c r="O320" s="36"/>
      <c r="P320" s="136"/>
      <c r="Q320" s="136"/>
      <c r="R320" s="36"/>
      <c r="S320" s="136">
        <f t="shared" si="38"/>
        <v>0</v>
      </c>
      <c r="U320" s="114" t="e">
        <f t="shared" si="37"/>
        <v>#DIV/0!</v>
      </c>
      <c r="X320" s="5"/>
      <c r="Y320" s="10" t="e">
        <f t="shared" si="40"/>
        <v>#REF!</v>
      </c>
      <c r="AB320" s="5"/>
      <c r="AC320" s="5"/>
      <c r="AD320" s="10" t="e">
        <f t="shared" si="42"/>
        <v>#REF!</v>
      </c>
    </row>
    <row r="321" spans="1:30" x14ac:dyDescent="0.35">
      <c r="A321" s="21">
        <f t="shared" si="41"/>
        <v>202308318</v>
      </c>
      <c r="B321" s="57"/>
      <c r="C321" s="37"/>
      <c r="D321" s="21" t="e">
        <f>VLOOKUP(C321,'Customer List'!$A$3:$N$4129,2,0)</f>
        <v>#N/A</v>
      </c>
      <c r="E321" s="42"/>
      <c r="F321" s="50"/>
      <c r="G321" s="128">
        <f t="shared" si="35"/>
        <v>0</v>
      </c>
      <c r="H321" s="50"/>
      <c r="I321" s="113"/>
      <c r="J321" s="21"/>
      <c r="K321" s="50">
        <f t="shared" si="36"/>
        <v>0</v>
      </c>
      <c r="L321" s="136"/>
      <c r="M321" s="36"/>
      <c r="N321" s="36"/>
      <c r="O321" s="136"/>
      <c r="P321" s="136"/>
      <c r="Q321" s="136"/>
      <c r="R321" s="36"/>
      <c r="S321" s="136">
        <f t="shared" si="38"/>
        <v>0</v>
      </c>
      <c r="U321" s="114" t="e">
        <f t="shared" si="37"/>
        <v>#DIV/0!</v>
      </c>
      <c r="X321" s="5"/>
      <c r="Y321" s="10" t="e">
        <f t="shared" si="40"/>
        <v>#REF!</v>
      </c>
      <c r="AB321" s="5"/>
      <c r="AC321" s="5"/>
      <c r="AD321" s="10" t="e">
        <f t="shared" si="42"/>
        <v>#REF!</v>
      </c>
    </row>
    <row r="322" spans="1:30" x14ac:dyDescent="0.35">
      <c r="A322" s="21">
        <f t="shared" si="41"/>
        <v>202308319</v>
      </c>
      <c r="B322" s="57"/>
      <c r="C322" s="37"/>
      <c r="D322" s="21" t="e">
        <f>VLOOKUP(C322,'Customer List'!$A$3:$N$4129,2,0)</f>
        <v>#N/A</v>
      </c>
      <c r="E322" s="42"/>
      <c r="F322" s="50"/>
      <c r="G322" s="128">
        <f t="shared" si="35"/>
        <v>0</v>
      </c>
      <c r="H322" s="50"/>
      <c r="I322" s="113"/>
      <c r="J322" s="21"/>
      <c r="K322" s="50">
        <f t="shared" si="36"/>
        <v>0</v>
      </c>
      <c r="L322" s="136"/>
      <c r="M322" s="36"/>
      <c r="N322" s="36"/>
      <c r="O322" s="136"/>
      <c r="P322" s="136"/>
      <c r="Q322" s="136"/>
      <c r="R322" s="36"/>
      <c r="S322" s="136">
        <f t="shared" si="38"/>
        <v>0</v>
      </c>
      <c r="U322" s="114" t="e">
        <f t="shared" si="37"/>
        <v>#DIV/0!</v>
      </c>
      <c r="X322" s="5"/>
      <c r="Y322" s="10" t="e">
        <f t="shared" si="40"/>
        <v>#REF!</v>
      </c>
      <c r="AB322" s="5"/>
      <c r="AC322" s="5"/>
      <c r="AD322" s="10" t="e">
        <f t="shared" si="42"/>
        <v>#REF!</v>
      </c>
    </row>
    <row r="323" spans="1:30" x14ac:dyDescent="0.35">
      <c r="A323" s="21">
        <f t="shared" si="41"/>
        <v>202308320</v>
      </c>
      <c r="B323" s="57"/>
      <c r="C323" s="37"/>
      <c r="D323" s="21" t="e">
        <f>VLOOKUP(C323,'Customer List'!$A$3:$N$4129,2,0)</f>
        <v>#N/A</v>
      </c>
      <c r="E323" s="42"/>
      <c r="F323" s="50"/>
      <c r="G323" s="128">
        <f t="shared" si="35"/>
        <v>0</v>
      </c>
      <c r="H323" s="50"/>
      <c r="I323" s="113"/>
      <c r="J323" s="21"/>
      <c r="K323" s="50">
        <f t="shared" si="36"/>
        <v>0</v>
      </c>
      <c r="L323" s="136"/>
      <c r="M323" s="36"/>
      <c r="N323" s="136"/>
      <c r="O323" s="136"/>
      <c r="P323" s="136"/>
      <c r="Q323" s="136"/>
      <c r="R323" s="36"/>
      <c r="S323" s="136">
        <f t="shared" si="38"/>
        <v>0</v>
      </c>
      <c r="U323" s="114" t="e">
        <f t="shared" si="37"/>
        <v>#DIV/0!</v>
      </c>
      <c r="X323" s="5"/>
      <c r="Y323" s="10" t="e">
        <f t="shared" si="40"/>
        <v>#REF!</v>
      </c>
      <c r="AB323" s="5"/>
      <c r="AC323" s="5"/>
      <c r="AD323" s="10" t="e">
        <f t="shared" si="42"/>
        <v>#REF!</v>
      </c>
    </row>
    <row r="324" spans="1:30" x14ac:dyDescent="0.35">
      <c r="A324" s="21">
        <f t="shared" si="41"/>
        <v>202308321</v>
      </c>
      <c r="B324" s="57"/>
      <c r="C324" s="37"/>
      <c r="D324" s="21" t="e">
        <f>VLOOKUP(C324,'Customer List'!$A$3:$N$4129,2,0)</f>
        <v>#N/A</v>
      </c>
      <c r="E324" s="42"/>
      <c r="F324" s="50"/>
      <c r="G324" s="128">
        <f t="shared" si="35"/>
        <v>0</v>
      </c>
      <c r="H324" s="50"/>
      <c r="I324" s="113"/>
      <c r="J324" s="21"/>
      <c r="K324" s="50">
        <f t="shared" si="36"/>
        <v>0</v>
      </c>
      <c r="L324" s="136"/>
      <c r="M324" s="36"/>
      <c r="N324" s="36"/>
      <c r="O324" s="136"/>
      <c r="P324" s="136"/>
      <c r="Q324" s="136"/>
      <c r="R324" s="136"/>
      <c r="S324" s="136">
        <f t="shared" si="38"/>
        <v>0</v>
      </c>
      <c r="U324" s="114" t="e">
        <f t="shared" si="37"/>
        <v>#DIV/0!</v>
      </c>
      <c r="X324" s="5"/>
      <c r="Y324" s="10" t="e">
        <f t="shared" si="40"/>
        <v>#REF!</v>
      </c>
      <c r="AB324" s="5"/>
      <c r="AC324" s="5"/>
      <c r="AD324" s="10" t="e">
        <f t="shared" si="42"/>
        <v>#REF!</v>
      </c>
    </row>
    <row r="325" spans="1:30" x14ac:dyDescent="0.35">
      <c r="A325" s="21">
        <f t="shared" si="41"/>
        <v>202308322</v>
      </c>
      <c r="B325" s="57"/>
      <c r="C325" s="37"/>
      <c r="D325" s="21" t="e">
        <f>VLOOKUP(C325,'Customer List'!$A$3:$N$4129,2,0)</f>
        <v>#N/A</v>
      </c>
      <c r="E325" s="42"/>
      <c r="F325" s="50"/>
      <c r="G325" s="128">
        <f t="shared" ref="G325:G388" si="43">F325*0.08</f>
        <v>0</v>
      </c>
      <c r="H325" s="50"/>
      <c r="I325" s="113"/>
      <c r="J325" s="21"/>
      <c r="K325" s="50">
        <f t="shared" si="36"/>
        <v>0</v>
      </c>
      <c r="L325" s="136"/>
      <c r="M325" s="36"/>
      <c r="N325" s="36"/>
      <c r="O325" s="136"/>
      <c r="P325" s="36"/>
      <c r="Q325" s="136"/>
      <c r="R325" s="36"/>
      <c r="S325" s="136">
        <f t="shared" si="38"/>
        <v>0</v>
      </c>
      <c r="U325" s="114" t="e">
        <f t="shared" si="37"/>
        <v>#DIV/0!</v>
      </c>
      <c r="X325" s="5"/>
      <c r="Y325" s="10" t="e">
        <f t="shared" si="40"/>
        <v>#REF!</v>
      </c>
      <c r="AB325" s="5"/>
      <c r="AC325" s="5"/>
      <c r="AD325" s="10" t="e">
        <f t="shared" si="42"/>
        <v>#REF!</v>
      </c>
    </row>
    <row r="326" spans="1:30" x14ac:dyDescent="0.35">
      <c r="A326" s="21">
        <f t="shared" si="41"/>
        <v>202308323</v>
      </c>
      <c r="B326" s="57"/>
      <c r="C326" s="37"/>
      <c r="D326" s="21" t="e">
        <f>VLOOKUP(C326,'Customer List'!$A$3:$N$4129,2,0)</f>
        <v>#N/A</v>
      </c>
      <c r="E326" s="42"/>
      <c r="F326" s="50"/>
      <c r="G326" s="128">
        <f t="shared" si="43"/>
        <v>0</v>
      </c>
      <c r="H326" s="50"/>
      <c r="I326" s="113"/>
      <c r="J326" s="21"/>
      <c r="K326" s="50">
        <f t="shared" si="36"/>
        <v>0</v>
      </c>
      <c r="L326" s="136"/>
      <c r="M326" s="36"/>
      <c r="N326" s="36"/>
      <c r="O326" s="36"/>
      <c r="P326" s="136"/>
      <c r="Q326" s="136"/>
      <c r="R326" s="36"/>
      <c r="S326" s="136">
        <f t="shared" si="38"/>
        <v>0</v>
      </c>
      <c r="U326" s="114" t="e">
        <f t="shared" si="37"/>
        <v>#DIV/0!</v>
      </c>
      <c r="X326" s="5"/>
      <c r="Y326" s="10" t="e">
        <f t="shared" si="40"/>
        <v>#REF!</v>
      </c>
      <c r="AB326" s="5"/>
      <c r="AC326" s="5"/>
      <c r="AD326" s="10" t="e">
        <f t="shared" si="42"/>
        <v>#REF!</v>
      </c>
    </row>
    <row r="327" spans="1:30" x14ac:dyDescent="0.35">
      <c r="A327" s="21">
        <f t="shared" si="41"/>
        <v>202308324</v>
      </c>
      <c r="B327" s="57"/>
      <c r="C327" s="37"/>
      <c r="D327" s="21" t="e">
        <f>VLOOKUP(C327,'Customer List'!$A$3:$N$4129,2,0)</f>
        <v>#N/A</v>
      </c>
      <c r="E327" s="42"/>
      <c r="F327" s="50"/>
      <c r="G327" s="128">
        <f t="shared" si="43"/>
        <v>0</v>
      </c>
      <c r="H327" s="50"/>
      <c r="I327" s="113"/>
      <c r="J327" s="21"/>
      <c r="K327" s="50">
        <f t="shared" si="36"/>
        <v>0</v>
      </c>
      <c r="L327" s="136"/>
      <c r="M327" s="36"/>
      <c r="N327" s="36"/>
      <c r="O327" s="36"/>
      <c r="P327" s="136"/>
      <c r="Q327" s="136"/>
      <c r="R327" s="36"/>
      <c r="S327" s="136">
        <f t="shared" si="38"/>
        <v>0</v>
      </c>
      <c r="U327" s="114" t="e">
        <f t="shared" si="37"/>
        <v>#DIV/0!</v>
      </c>
      <c r="X327" s="5"/>
      <c r="Y327" s="10" t="e">
        <f t="shared" si="40"/>
        <v>#REF!</v>
      </c>
      <c r="AB327" s="5"/>
      <c r="AC327" s="5"/>
      <c r="AD327" s="10" t="e">
        <f t="shared" si="42"/>
        <v>#REF!</v>
      </c>
    </row>
    <row r="328" spans="1:30" x14ac:dyDescent="0.35">
      <c r="A328" s="21">
        <f t="shared" si="41"/>
        <v>202308325</v>
      </c>
      <c r="B328" s="57"/>
      <c r="C328" s="37"/>
      <c r="D328" s="21" t="e">
        <f>VLOOKUP(C328,'Customer List'!$A$3:$N$4129,2,0)</f>
        <v>#N/A</v>
      </c>
      <c r="E328" s="42"/>
      <c r="F328" s="50"/>
      <c r="G328" s="128">
        <f t="shared" si="43"/>
        <v>0</v>
      </c>
      <c r="H328" s="50"/>
      <c r="I328" s="113"/>
      <c r="J328" s="21"/>
      <c r="K328" s="50">
        <f t="shared" si="36"/>
        <v>0</v>
      </c>
      <c r="L328" s="136"/>
      <c r="M328" s="36"/>
      <c r="N328" s="36"/>
      <c r="O328" s="136"/>
      <c r="P328" s="136"/>
      <c r="Q328" s="36"/>
      <c r="R328" s="36"/>
      <c r="S328" s="136">
        <f t="shared" si="38"/>
        <v>0</v>
      </c>
      <c r="U328" s="114" t="e">
        <f t="shared" si="37"/>
        <v>#DIV/0!</v>
      </c>
      <c r="X328" s="5"/>
      <c r="Y328" s="10" t="e">
        <f t="shared" si="40"/>
        <v>#REF!</v>
      </c>
      <c r="AB328" s="5"/>
      <c r="AC328" s="5"/>
      <c r="AD328" s="10" t="e">
        <f t="shared" si="42"/>
        <v>#REF!</v>
      </c>
    </row>
    <row r="329" spans="1:30" x14ac:dyDescent="0.35">
      <c r="A329" s="21">
        <f t="shared" si="41"/>
        <v>202308326</v>
      </c>
      <c r="B329" s="57"/>
      <c r="C329" s="37"/>
      <c r="D329" s="21" t="e">
        <f>VLOOKUP(C329,'Customer List'!$A$3:$N$4129,2,0)</f>
        <v>#N/A</v>
      </c>
      <c r="E329" s="42"/>
      <c r="F329" s="50"/>
      <c r="G329" s="128">
        <f t="shared" si="43"/>
        <v>0</v>
      </c>
      <c r="H329" s="50"/>
      <c r="I329" s="113"/>
      <c r="J329" s="21"/>
      <c r="K329" s="50">
        <f t="shared" si="36"/>
        <v>0</v>
      </c>
      <c r="L329" s="36"/>
      <c r="M329" s="36"/>
      <c r="N329" s="136"/>
      <c r="O329" s="136"/>
      <c r="P329" s="136"/>
      <c r="Q329" s="136"/>
      <c r="R329" s="36"/>
      <c r="S329" s="136">
        <f t="shared" si="38"/>
        <v>0</v>
      </c>
      <c r="U329" s="114" t="e">
        <f t="shared" si="37"/>
        <v>#DIV/0!</v>
      </c>
      <c r="X329" s="5"/>
      <c r="Y329" s="10" t="e">
        <f t="shared" si="40"/>
        <v>#REF!</v>
      </c>
      <c r="AB329" s="5"/>
      <c r="AC329" s="5"/>
      <c r="AD329" s="10" t="e">
        <f t="shared" si="42"/>
        <v>#REF!</v>
      </c>
    </row>
    <row r="330" spans="1:30" x14ac:dyDescent="0.35">
      <c r="A330" s="21">
        <f t="shared" si="41"/>
        <v>202308327</v>
      </c>
      <c r="B330" s="57"/>
      <c r="C330" s="37"/>
      <c r="D330" s="21" t="e">
        <f>VLOOKUP(C330,'Customer List'!$A$3:$N$4129,2,0)</f>
        <v>#N/A</v>
      </c>
      <c r="E330" s="42"/>
      <c r="F330" s="50"/>
      <c r="G330" s="128">
        <f t="shared" si="43"/>
        <v>0</v>
      </c>
      <c r="H330" s="50"/>
      <c r="I330" s="113"/>
      <c r="J330" s="21"/>
      <c r="K330" s="50">
        <f t="shared" ref="K330:K392" si="44">F330+G330-H330-J330</f>
        <v>0</v>
      </c>
      <c r="L330" s="136"/>
      <c r="M330" s="36"/>
      <c r="N330" s="36"/>
      <c r="O330" s="136"/>
      <c r="P330" s="36"/>
      <c r="Q330" s="136"/>
      <c r="R330" s="36"/>
      <c r="S330" s="136">
        <f t="shared" si="38"/>
        <v>0</v>
      </c>
      <c r="U330" s="114" t="e">
        <f t="shared" si="37"/>
        <v>#DIV/0!</v>
      </c>
      <c r="X330" s="5"/>
      <c r="Y330" s="10" t="e">
        <f t="shared" si="40"/>
        <v>#REF!</v>
      </c>
      <c r="AB330" s="5"/>
      <c r="AC330" s="5"/>
      <c r="AD330" s="10" t="e">
        <f t="shared" si="42"/>
        <v>#REF!</v>
      </c>
    </row>
    <row r="331" spans="1:30" x14ac:dyDescent="0.35">
      <c r="A331" s="21">
        <f t="shared" si="41"/>
        <v>202308328</v>
      </c>
      <c r="B331" s="57"/>
      <c r="C331" s="37"/>
      <c r="D331" s="21" t="e">
        <f>VLOOKUP(C331,'Customer List'!$A$3:$N$4129,2,0)</f>
        <v>#N/A</v>
      </c>
      <c r="E331" s="42"/>
      <c r="F331" s="50"/>
      <c r="G331" s="128">
        <f t="shared" si="43"/>
        <v>0</v>
      </c>
      <c r="H331" s="50"/>
      <c r="I331" s="113"/>
      <c r="J331" s="21"/>
      <c r="K331" s="50">
        <f t="shared" si="44"/>
        <v>0</v>
      </c>
      <c r="L331" s="136"/>
      <c r="M331" s="36"/>
      <c r="N331" s="36"/>
      <c r="O331" s="136"/>
      <c r="P331" s="36"/>
      <c r="Q331" s="136"/>
      <c r="R331" s="36"/>
      <c r="S331" s="136">
        <f t="shared" si="38"/>
        <v>0</v>
      </c>
      <c r="U331" s="114" t="e">
        <f t="shared" ref="U331:U394" si="45">T331/(F331+G331)</f>
        <v>#DIV/0!</v>
      </c>
      <c r="X331" s="5"/>
      <c r="Y331" s="10" t="e">
        <f t="shared" si="40"/>
        <v>#REF!</v>
      </c>
      <c r="AB331" s="5"/>
      <c r="AC331" s="5"/>
      <c r="AD331" s="10" t="e">
        <f t="shared" si="42"/>
        <v>#REF!</v>
      </c>
    </row>
    <row r="332" spans="1:30" x14ac:dyDescent="0.35">
      <c r="A332" s="21">
        <f t="shared" si="41"/>
        <v>202308329</v>
      </c>
      <c r="B332" s="57"/>
      <c r="C332" s="37"/>
      <c r="D332" s="21" t="e">
        <f>VLOOKUP(C332,'Customer List'!$A$3:$N$4129,2,0)</f>
        <v>#N/A</v>
      </c>
      <c r="E332" s="42"/>
      <c r="F332" s="50"/>
      <c r="G332" s="128">
        <f t="shared" si="43"/>
        <v>0</v>
      </c>
      <c r="H332" s="50"/>
      <c r="I332" s="113"/>
      <c r="J332" s="21"/>
      <c r="K332" s="50">
        <f t="shared" si="44"/>
        <v>0</v>
      </c>
      <c r="L332" s="136"/>
      <c r="M332" s="136"/>
      <c r="N332" s="136"/>
      <c r="O332" s="136"/>
      <c r="P332" s="136"/>
      <c r="Q332" s="136"/>
      <c r="R332" s="36"/>
      <c r="S332" s="136">
        <f t="shared" ref="S332:S395" si="46">SUM(F332:G332)-H332-SUM(L332:R332)</f>
        <v>0</v>
      </c>
      <c r="U332" s="114" t="e">
        <f t="shared" si="45"/>
        <v>#DIV/0!</v>
      </c>
      <c r="X332" s="5"/>
      <c r="Y332" s="10" t="e">
        <f t="shared" si="40"/>
        <v>#REF!</v>
      </c>
      <c r="AB332" s="5"/>
      <c r="AC332" s="5"/>
      <c r="AD332" s="10" t="e">
        <f t="shared" si="42"/>
        <v>#REF!</v>
      </c>
    </row>
    <row r="333" spans="1:30" x14ac:dyDescent="0.35">
      <c r="A333" s="21">
        <f t="shared" si="41"/>
        <v>202308330</v>
      </c>
      <c r="B333" s="57"/>
      <c r="C333" s="37"/>
      <c r="D333" s="21" t="e">
        <f>VLOOKUP(C333,'Customer List'!$A$3:$N$4129,2,0)</f>
        <v>#N/A</v>
      </c>
      <c r="E333" s="42"/>
      <c r="F333" s="50"/>
      <c r="G333" s="128">
        <f t="shared" si="43"/>
        <v>0</v>
      </c>
      <c r="H333" s="50"/>
      <c r="I333" s="113"/>
      <c r="J333" s="21"/>
      <c r="K333" s="50">
        <f t="shared" si="44"/>
        <v>0</v>
      </c>
      <c r="L333" s="136"/>
      <c r="M333" s="36"/>
      <c r="N333" s="136"/>
      <c r="O333" s="136"/>
      <c r="P333" s="136"/>
      <c r="Q333" s="136"/>
      <c r="R333" s="36"/>
      <c r="S333" s="136">
        <f t="shared" si="46"/>
        <v>0</v>
      </c>
      <c r="U333" s="114" t="e">
        <f t="shared" si="45"/>
        <v>#DIV/0!</v>
      </c>
      <c r="X333" s="5"/>
      <c r="Y333" s="10" t="e">
        <f t="shared" si="40"/>
        <v>#REF!</v>
      </c>
      <c r="AB333" s="5"/>
      <c r="AC333" s="5"/>
      <c r="AD333" s="10" t="e">
        <f t="shared" si="42"/>
        <v>#REF!</v>
      </c>
    </row>
    <row r="334" spans="1:30" x14ac:dyDescent="0.35">
      <c r="A334" s="21">
        <f t="shared" si="41"/>
        <v>202308331</v>
      </c>
      <c r="B334" s="57"/>
      <c r="C334" s="37"/>
      <c r="D334" s="21" t="e">
        <f>VLOOKUP(C334,'Customer List'!$A$3:$N$4129,2,0)</f>
        <v>#N/A</v>
      </c>
      <c r="E334" s="42"/>
      <c r="F334" s="50"/>
      <c r="G334" s="128">
        <f t="shared" si="43"/>
        <v>0</v>
      </c>
      <c r="H334" s="50"/>
      <c r="I334" s="113"/>
      <c r="J334" s="21"/>
      <c r="K334" s="50">
        <f t="shared" si="44"/>
        <v>0</v>
      </c>
      <c r="L334" s="136"/>
      <c r="M334" s="36"/>
      <c r="N334" s="36"/>
      <c r="O334" s="136"/>
      <c r="P334" s="36"/>
      <c r="Q334" s="136"/>
      <c r="R334" s="136"/>
      <c r="S334" s="136">
        <f t="shared" si="46"/>
        <v>0</v>
      </c>
      <c r="U334" s="114" t="e">
        <f t="shared" si="45"/>
        <v>#DIV/0!</v>
      </c>
      <c r="X334" s="5"/>
      <c r="Y334" s="10" t="e">
        <f t="shared" si="40"/>
        <v>#REF!</v>
      </c>
      <c r="AB334" s="5"/>
      <c r="AC334" s="5"/>
      <c r="AD334" s="10" t="e">
        <f t="shared" si="42"/>
        <v>#REF!</v>
      </c>
    </row>
    <row r="335" spans="1:30" x14ac:dyDescent="0.35">
      <c r="A335" s="21">
        <f t="shared" si="41"/>
        <v>202308332</v>
      </c>
      <c r="B335" s="57"/>
      <c r="C335" s="37"/>
      <c r="D335" s="21" t="e">
        <f>VLOOKUP(C335,'Customer List'!$A$3:$N$4129,2,0)</f>
        <v>#N/A</v>
      </c>
      <c r="E335" s="42"/>
      <c r="F335" s="50"/>
      <c r="G335" s="128">
        <f t="shared" si="43"/>
        <v>0</v>
      </c>
      <c r="H335" s="50"/>
      <c r="I335" s="113"/>
      <c r="J335" s="21"/>
      <c r="K335" s="50">
        <f t="shared" si="44"/>
        <v>0</v>
      </c>
      <c r="L335" s="136"/>
      <c r="M335" s="36"/>
      <c r="N335" s="36"/>
      <c r="O335" s="136"/>
      <c r="P335" s="136"/>
      <c r="Q335" s="136"/>
      <c r="R335" s="36"/>
      <c r="S335" s="136">
        <f t="shared" si="46"/>
        <v>0</v>
      </c>
      <c r="U335" s="114" t="e">
        <f t="shared" si="45"/>
        <v>#DIV/0!</v>
      </c>
      <c r="X335" s="5"/>
      <c r="Y335" s="10" t="e">
        <f t="shared" si="40"/>
        <v>#REF!</v>
      </c>
      <c r="AB335" s="5"/>
      <c r="AC335" s="5"/>
      <c r="AD335" s="10" t="e">
        <f t="shared" si="42"/>
        <v>#REF!</v>
      </c>
    </row>
    <row r="336" spans="1:30" x14ac:dyDescent="0.35">
      <c r="A336" s="21">
        <f t="shared" si="41"/>
        <v>202308333</v>
      </c>
      <c r="B336" s="57"/>
      <c r="C336" s="37"/>
      <c r="D336" s="21" t="e">
        <f>VLOOKUP(C336,'Customer List'!$A$3:$N$4129,2,0)</f>
        <v>#N/A</v>
      </c>
      <c r="E336" s="42"/>
      <c r="F336" s="50"/>
      <c r="G336" s="128">
        <f t="shared" si="43"/>
        <v>0</v>
      </c>
      <c r="H336" s="50"/>
      <c r="I336" s="113"/>
      <c r="J336" s="21"/>
      <c r="K336" s="50">
        <f t="shared" si="44"/>
        <v>0</v>
      </c>
      <c r="L336" s="136"/>
      <c r="M336" s="36"/>
      <c r="N336" s="136"/>
      <c r="O336" s="136"/>
      <c r="P336" s="136"/>
      <c r="Q336" s="136"/>
      <c r="R336" s="36"/>
      <c r="S336" s="136">
        <f t="shared" si="46"/>
        <v>0</v>
      </c>
      <c r="U336" s="114" t="e">
        <f t="shared" si="45"/>
        <v>#DIV/0!</v>
      </c>
      <c r="X336" s="5"/>
      <c r="Y336" s="10" t="e">
        <f t="shared" si="40"/>
        <v>#REF!</v>
      </c>
      <c r="AB336" s="5"/>
      <c r="AC336" s="5"/>
      <c r="AD336" s="10" t="e">
        <f t="shared" si="42"/>
        <v>#REF!</v>
      </c>
    </row>
    <row r="337" spans="1:30" x14ac:dyDescent="0.35">
      <c r="A337" s="21">
        <f t="shared" si="41"/>
        <v>202308334</v>
      </c>
      <c r="B337" s="57"/>
      <c r="C337" s="37"/>
      <c r="D337" s="21" t="e">
        <f>VLOOKUP(C337,'Customer List'!$A$3:$N$4129,2,0)</f>
        <v>#N/A</v>
      </c>
      <c r="E337" s="42"/>
      <c r="F337" s="50"/>
      <c r="G337" s="128">
        <f t="shared" si="43"/>
        <v>0</v>
      </c>
      <c r="H337" s="50"/>
      <c r="I337" s="113"/>
      <c r="J337" s="21"/>
      <c r="K337" s="50">
        <f t="shared" si="44"/>
        <v>0</v>
      </c>
      <c r="L337" s="136"/>
      <c r="M337" s="36"/>
      <c r="N337" s="136"/>
      <c r="O337" s="136"/>
      <c r="P337" s="136"/>
      <c r="Q337" s="136"/>
      <c r="R337" s="36"/>
      <c r="S337" s="136">
        <f t="shared" si="46"/>
        <v>0</v>
      </c>
      <c r="U337" s="114" t="e">
        <f t="shared" si="45"/>
        <v>#DIV/0!</v>
      </c>
      <c r="X337" s="5"/>
      <c r="Y337" s="10" t="e">
        <f t="shared" ref="Y337:Y400" si="47">Y336-X337</f>
        <v>#REF!</v>
      </c>
      <c r="AB337" s="5"/>
      <c r="AC337" s="5"/>
      <c r="AD337" s="10" t="e">
        <f t="shared" si="42"/>
        <v>#REF!</v>
      </c>
    </row>
    <row r="338" spans="1:30" x14ac:dyDescent="0.35">
      <c r="A338" s="21">
        <f t="shared" si="41"/>
        <v>202308335</v>
      </c>
      <c r="B338" s="57"/>
      <c r="C338" s="37"/>
      <c r="D338" s="21" t="e">
        <f>VLOOKUP(C338,'Customer List'!$A$3:$N$4129,2,0)</f>
        <v>#N/A</v>
      </c>
      <c r="E338" s="42"/>
      <c r="F338" s="50"/>
      <c r="G338" s="128">
        <f t="shared" si="43"/>
        <v>0</v>
      </c>
      <c r="H338" s="50"/>
      <c r="I338" s="113"/>
      <c r="J338" s="21"/>
      <c r="K338" s="50">
        <f t="shared" si="44"/>
        <v>0</v>
      </c>
      <c r="L338" s="136"/>
      <c r="M338" s="136"/>
      <c r="N338" s="136"/>
      <c r="O338" s="36"/>
      <c r="P338" s="136"/>
      <c r="Q338" s="136"/>
      <c r="R338" s="36"/>
      <c r="S338" s="136">
        <f t="shared" si="46"/>
        <v>0</v>
      </c>
      <c r="U338" s="114" t="e">
        <f t="shared" si="45"/>
        <v>#DIV/0!</v>
      </c>
      <c r="X338" s="5"/>
      <c r="Y338" s="10" t="e">
        <f t="shared" si="47"/>
        <v>#REF!</v>
      </c>
      <c r="AB338" s="5"/>
      <c r="AC338" s="5"/>
      <c r="AD338" s="10" t="e">
        <f t="shared" si="42"/>
        <v>#REF!</v>
      </c>
    </row>
    <row r="339" spans="1:30" x14ac:dyDescent="0.35">
      <c r="A339" s="21">
        <f t="shared" si="41"/>
        <v>202308336</v>
      </c>
      <c r="B339" s="57"/>
      <c r="C339" s="37"/>
      <c r="D339" s="21" t="e">
        <f>VLOOKUP(C339,'Customer List'!$A$3:$N$4129,2,0)</f>
        <v>#N/A</v>
      </c>
      <c r="E339" s="42"/>
      <c r="F339" s="50"/>
      <c r="G339" s="128">
        <f t="shared" si="43"/>
        <v>0</v>
      </c>
      <c r="H339" s="50"/>
      <c r="I339" s="113"/>
      <c r="J339" s="21"/>
      <c r="K339" s="50">
        <f t="shared" si="44"/>
        <v>0</v>
      </c>
      <c r="L339" s="136"/>
      <c r="M339" s="36"/>
      <c r="N339" s="136"/>
      <c r="O339" s="36"/>
      <c r="P339" s="136"/>
      <c r="Q339" s="136"/>
      <c r="R339" s="36"/>
      <c r="S339" s="136">
        <f t="shared" si="46"/>
        <v>0</v>
      </c>
      <c r="U339" s="114" t="e">
        <f t="shared" si="45"/>
        <v>#DIV/0!</v>
      </c>
      <c r="X339" s="5"/>
      <c r="Y339" s="10" t="e">
        <f t="shared" si="47"/>
        <v>#REF!</v>
      </c>
      <c r="AB339" s="5"/>
      <c r="AC339" s="5"/>
      <c r="AD339" s="10" t="e">
        <f t="shared" si="42"/>
        <v>#REF!</v>
      </c>
    </row>
    <row r="340" spans="1:30" x14ac:dyDescent="0.35">
      <c r="A340" s="21">
        <f t="shared" si="41"/>
        <v>202308337</v>
      </c>
      <c r="B340" s="57"/>
      <c r="C340" s="37"/>
      <c r="D340" s="21" t="e">
        <f>VLOOKUP(C340,'Customer List'!$A$3:$N$4129,2,0)</f>
        <v>#N/A</v>
      </c>
      <c r="E340" s="42"/>
      <c r="F340" s="50"/>
      <c r="G340" s="128">
        <f t="shared" si="43"/>
        <v>0</v>
      </c>
      <c r="H340" s="50"/>
      <c r="I340" s="113"/>
      <c r="J340" s="21"/>
      <c r="K340" s="50">
        <f t="shared" si="44"/>
        <v>0</v>
      </c>
      <c r="L340" s="136"/>
      <c r="M340" s="36"/>
      <c r="N340" s="136"/>
      <c r="O340" s="136"/>
      <c r="P340" s="36"/>
      <c r="Q340" s="136"/>
      <c r="R340" s="36"/>
      <c r="S340" s="136">
        <f t="shared" si="46"/>
        <v>0</v>
      </c>
      <c r="U340" s="114" t="e">
        <f t="shared" si="45"/>
        <v>#DIV/0!</v>
      </c>
      <c r="X340" s="5"/>
      <c r="Y340" s="10" t="e">
        <f t="shared" si="47"/>
        <v>#REF!</v>
      </c>
      <c r="AB340" s="5"/>
      <c r="AC340" s="5"/>
      <c r="AD340" s="10" t="e">
        <f t="shared" si="42"/>
        <v>#REF!</v>
      </c>
    </row>
    <row r="341" spans="1:30" x14ac:dyDescent="0.35">
      <c r="A341" s="21">
        <f t="shared" si="41"/>
        <v>202308338</v>
      </c>
      <c r="B341" s="57"/>
      <c r="C341" s="37"/>
      <c r="D341" s="21" t="e">
        <f>VLOOKUP(C341,'Customer List'!$A$3:$N$4129,2,0)</f>
        <v>#N/A</v>
      </c>
      <c r="E341" s="42"/>
      <c r="F341" s="50"/>
      <c r="G341" s="128">
        <f t="shared" si="43"/>
        <v>0</v>
      </c>
      <c r="H341" s="50"/>
      <c r="I341" s="113"/>
      <c r="J341" s="21"/>
      <c r="K341" s="50">
        <f t="shared" si="44"/>
        <v>0</v>
      </c>
      <c r="L341" s="136"/>
      <c r="M341" s="36"/>
      <c r="N341" s="136"/>
      <c r="O341" s="136"/>
      <c r="P341" s="36"/>
      <c r="Q341" s="136"/>
      <c r="R341" s="36"/>
      <c r="S341" s="136">
        <f t="shared" si="46"/>
        <v>0</v>
      </c>
      <c r="U341" s="114" t="e">
        <f t="shared" si="45"/>
        <v>#DIV/0!</v>
      </c>
      <c r="X341" s="5"/>
      <c r="Y341" s="10" t="e">
        <f t="shared" si="47"/>
        <v>#REF!</v>
      </c>
      <c r="AB341" s="5"/>
      <c r="AC341" s="5"/>
      <c r="AD341" s="10" t="e">
        <f t="shared" si="42"/>
        <v>#REF!</v>
      </c>
    </row>
    <row r="342" spans="1:30" x14ac:dyDescent="0.35">
      <c r="A342" s="21">
        <f t="shared" si="41"/>
        <v>202308339</v>
      </c>
      <c r="B342" s="57"/>
      <c r="C342" s="37"/>
      <c r="D342" s="21" t="e">
        <f>VLOOKUP(C342,'Customer List'!$A$3:$N$4129,2,0)</f>
        <v>#N/A</v>
      </c>
      <c r="E342" s="42"/>
      <c r="F342" s="50"/>
      <c r="G342" s="128">
        <f t="shared" si="43"/>
        <v>0</v>
      </c>
      <c r="H342" s="50"/>
      <c r="I342" s="113"/>
      <c r="J342" s="21"/>
      <c r="K342" s="50">
        <f t="shared" si="44"/>
        <v>0</v>
      </c>
      <c r="L342" s="136"/>
      <c r="M342" s="36"/>
      <c r="N342" s="136"/>
      <c r="O342" s="136"/>
      <c r="P342" s="136"/>
      <c r="Q342" s="136"/>
      <c r="R342" s="36"/>
      <c r="S342" s="136">
        <f t="shared" si="46"/>
        <v>0</v>
      </c>
      <c r="U342" s="114" t="e">
        <f t="shared" si="45"/>
        <v>#DIV/0!</v>
      </c>
      <c r="X342" s="5"/>
      <c r="Y342" s="10" t="e">
        <f t="shared" si="47"/>
        <v>#REF!</v>
      </c>
      <c r="AB342" s="5"/>
      <c r="AC342" s="5"/>
      <c r="AD342" s="10" t="e">
        <f t="shared" si="42"/>
        <v>#REF!</v>
      </c>
    </row>
    <row r="343" spans="1:30" x14ac:dyDescent="0.35">
      <c r="A343" s="21">
        <f t="shared" si="41"/>
        <v>202308340</v>
      </c>
      <c r="B343" s="57"/>
      <c r="C343" s="37"/>
      <c r="D343" s="21" t="e">
        <f>VLOOKUP(C343,'Customer List'!$A$3:$N$4129,2,0)</f>
        <v>#N/A</v>
      </c>
      <c r="E343" s="42"/>
      <c r="F343" s="50"/>
      <c r="G343" s="128">
        <f t="shared" si="43"/>
        <v>0</v>
      </c>
      <c r="H343" s="50"/>
      <c r="I343" s="113"/>
      <c r="J343" s="21"/>
      <c r="K343" s="50">
        <f t="shared" si="44"/>
        <v>0</v>
      </c>
      <c r="L343" s="136"/>
      <c r="M343" s="36"/>
      <c r="N343" s="136"/>
      <c r="O343" s="36"/>
      <c r="P343" s="36"/>
      <c r="Q343" s="136"/>
      <c r="R343" s="36"/>
      <c r="S343" s="136">
        <f t="shared" si="46"/>
        <v>0</v>
      </c>
      <c r="U343" s="114" t="e">
        <f t="shared" si="45"/>
        <v>#DIV/0!</v>
      </c>
      <c r="X343" s="5"/>
      <c r="Y343" s="10" t="e">
        <f t="shared" si="47"/>
        <v>#REF!</v>
      </c>
      <c r="AB343" s="5"/>
      <c r="AC343" s="5"/>
      <c r="AD343" s="10" t="e">
        <f t="shared" si="42"/>
        <v>#REF!</v>
      </c>
    </row>
    <row r="344" spans="1:30" x14ac:dyDescent="0.35">
      <c r="A344" s="21">
        <f t="shared" si="41"/>
        <v>202308341</v>
      </c>
      <c r="B344" s="57"/>
      <c r="C344" s="37"/>
      <c r="D344" s="21" t="e">
        <f>VLOOKUP(C344,'Customer List'!$A$3:$N$4129,2,0)</f>
        <v>#N/A</v>
      </c>
      <c r="E344" s="42"/>
      <c r="F344" s="50"/>
      <c r="G344" s="128">
        <f t="shared" si="43"/>
        <v>0</v>
      </c>
      <c r="H344" s="50"/>
      <c r="I344" s="113"/>
      <c r="J344" s="21"/>
      <c r="K344" s="50">
        <f t="shared" si="44"/>
        <v>0</v>
      </c>
      <c r="L344" s="136"/>
      <c r="M344" s="36"/>
      <c r="N344" s="136"/>
      <c r="O344" s="36"/>
      <c r="P344" s="36"/>
      <c r="Q344" s="136"/>
      <c r="R344" s="36"/>
      <c r="S344" s="136">
        <f t="shared" si="46"/>
        <v>0</v>
      </c>
      <c r="U344" s="114" t="e">
        <f t="shared" si="45"/>
        <v>#DIV/0!</v>
      </c>
      <c r="X344" s="5"/>
      <c r="Y344" s="10" t="e">
        <f t="shared" si="47"/>
        <v>#REF!</v>
      </c>
      <c r="AB344" s="5"/>
      <c r="AC344" s="5"/>
      <c r="AD344" s="10" t="e">
        <f t="shared" si="42"/>
        <v>#REF!</v>
      </c>
    </row>
    <row r="345" spans="1:30" x14ac:dyDescent="0.35">
      <c r="A345" s="21">
        <f t="shared" si="41"/>
        <v>202308342</v>
      </c>
      <c r="B345" s="57"/>
      <c r="C345" s="37"/>
      <c r="D345" s="21" t="e">
        <f>VLOOKUP(C345,'Customer List'!$A$3:$N$4129,2,0)</f>
        <v>#N/A</v>
      </c>
      <c r="E345" s="42"/>
      <c r="F345" s="50"/>
      <c r="G345" s="128">
        <f t="shared" si="43"/>
        <v>0</v>
      </c>
      <c r="H345" s="50"/>
      <c r="I345" s="113"/>
      <c r="J345" s="21"/>
      <c r="K345" s="50">
        <f t="shared" si="44"/>
        <v>0</v>
      </c>
      <c r="L345" s="136"/>
      <c r="M345" s="36"/>
      <c r="N345" s="136"/>
      <c r="O345" s="136"/>
      <c r="P345" s="36"/>
      <c r="Q345" s="136"/>
      <c r="R345" s="36"/>
      <c r="S345" s="136">
        <f t="shared" si="46"/>
        <v>0</v>
      </c>
      <c r="U345" s="114" t="e">
        <f t="shared" si="45"/>
        <v>#DIV/0!</v>
      </c>
      <c r="X345" s="5"/>
      <c r="Y345" s="10" t="e">
        <f t="shared" si="47"/>
        <v>#REF!</v>
      </c>
      <c r="AB345" s="5"/>
      <c r="AC345" s="5"/>
      <c r="AD345" s="10" t="e">
        <f t="shared" si="42"/>
        <v>#REF!</v>
      </c>
    </row>
    <row r="346" spans="1:30" x14ac:dyDescent="0.35">
      <c r="A346" s="21">
        <f t="shared" ref="A346:A409" si="48">A345+1</f>
        <v>202308343</v>
      </c>
      <c r="B346" s="57"/>
      <c r="C346" s="37"/>
      <c r="D346" s="21" t="e">
        <f>VLOOKUP(C346,'Customer List'!$A$3:$N$4129,2,0)</f>
        <v>#N/A</v>
      </c>
      <c r="E346" s="42"/>
      <c r="F346" s="50"/>
      <c r="G346" s="128">
        <f t="shared" si="43"/>
        <v>0</v>
      </c>
      <c r="H346" s="50"/>
      <c r="I346" s="113"/>
      <c r="J346" s="21"/>
      <c r="K346" s="50">
        <f t="shared" si="44"/>
        <v>0</v>
      </c>
      <c r="L346" s="136"/>
      <c r="M346" s="36"/>
      <c r="N346" s="136"/>
      <c r="O346" s="36"/>
      <c r="P346" s="36"/>
      <c r="Q346" s="136"/>
      <c r="R346" s="36"/>
      <c r="S346" s="136">
        <f t="shared" si="46"/>
        <v>0</v>
      </c>
      <c r="U346" s="114" t="e">
        <f t="shared" si="45"/>
        <v>#DIV/0!</v>
      </c>
      <c r="X346" s="5"/>
      <c r="Y346" s="10" t="e">
        <f t="shared" si="47"/>
        <v>#REF!</v>
      </c>
      <c r="AB346" s="5"/>
      <c r="AC346" s="5"/>
      <c r="AD346" s="10" t="e">
        <f t="shared" si="42"/>
        <v>#REF!</v>
      </c>
    </row>
    <row r="347" spans="1:30" x14ac:dyDescent="0.35">
      <c r="A347" s="21">
        <f t="shared" si="48"/>
        <v>202308344</v>
      </c>
      <c r="B347" s="57"/>
      <c r="C347" s="37"/>
      <c r="D347" s="21" t="e">
        <f>VLOOKUP(C347,'Customer List'!$A$3:$N$4129,2,0)</f>
        <v>#N/A</v>
      </c>
      <c r="E347" s="42"/>
      <c r="F347" s="50"/>
      <c r="G347" s="128">
        <f t="shared" si="43"/>
        <v>0</v>
      </c>
      <c r="H347" s="50"/>
      <c r="I347" s="113"/>
      <c r="J347" s="21"/>
      <c r="K347" s="50">
        <f t="shared" si="44"/>
        <v>0</v>
      </c>
      <c r="L347" s="136"/>
      <c r="M347" s="136"/>
      <c r="N347" s="136"/>
      <c r="O347" s="36"/>
      <c r="P347" s="36"/>
      <c r="Q347" s="136"/>
      <c r="R347" s="36"/>
      <c r="S347" s="136">
        <f t="shared" si="46"/>
        <v>0</v>
      </c>
      <c r="U347" s="114" t="e">
        <f t="shared" si="45"/>
        <v>#DIV/0!</v>
      </c>
      <c r="X347" s="5"/>
      <c r="Y347" s="10" t="e">
        <f t="shared" si="47"/>
        <v>#REF!</v>
      </c>
      <c r="AB347" s="5"/>
      <c r="AC347" s="5"/>
      <c r="AD347" s="10" t="e">
        <f t="shared" si="42"/>
        <v>#REF!</v>
      </c>
    </row>
    <row r="348" spans="1:30" x14ac:dyDescent="0.35">
      <c r="A348" s="21">
        <f t="shared" si="48"/>
        <v>202308345</v>
      </c>
      <c r="B348" s="57"/>
      <c r="C348" s="37"/>
      <c r="D348" s="21" t="e">
        <f>VLOOKUP(C348,'Customer List'!$A$3:$N$4129,2,0)</f>
        <v>#N/A</v>
      </c>
      <c r="E348" s="42"/>
      <c r="F348" s="50"/>
      <c r="G348" s="128">
        <f t="shared" si="43"/>
        <v>0</v>
      </c>
      <c r="H348" s="50"/>
      <c r="I348" s="113"/>
      <c r="J348" s="21"/>
      <c r="K348" s="50">
        <f t="shared" si="44"/>
        <v>0</v>
      </c>
      <c r="L348" s="136"/>
      <c r="M348" s="36"/>
      <c r="N348" s="136"/>
      <c r="O348" s="36"/>
      <c r="P348" s="36"/>
      <c r="Q348" s="136"/>
      <c r="R348" s="36"/>
      <c r="S348" s="136">
        <f t="shared" si="46"/>
        <v>0</v>
      </c>
      <c r="U348" s="114" t="e">
        <f t="shared" si="45"/>
        <v>#DIV/0!</v>
      </c>
      <c r="X348" s="5"/>
      <c r="Y348" s="10" t="e">
        <f t="shared" si="47"/>
        <v>#REF!</v>
      </c>
      <c r="AB348" s="5"/>
      <c r="AC348" s="5"/>
      <c r="AD348" s="10" t="e">
        <f t="shared" si="42"/>
        <v>#REF!</v>
      </c>
    </row>
    <row r="349" spans="1:30" x14ac:dyDescent="0.35">
      <c r="A349" s="21">
        <f t="shared" si="48"/>
        <v>202308346</v>
      </c>
      <c r="B349" s="57"/>
      <c r="C349" s="37"/>
      <c r="D349" s="21" t="e">
        <f>VLOOKUP(C349,'Customer List'!$A$3:$N$4129,2,0)</f>
        <v>#N/A</v>
      </c>
      <c r="E349" s="42"/>
      <c r="F349" s="50"/>
      <c r="G349" s="128">
        <f t="shared" si="43"/>
        <v>0</v>
      </c>
      <c r="H349" s="50"/>
      <c r="I349" s="113"/>
      <c r="J349" s="21"/>
      <c r="K349" s="50">
        <f t="shared" si="44"/>
        <v>0</v>
      </c>
      <c r="L349" s="136"/>
      <c r="M349" s="36"/>
      <c r="N349" s="36"/>
      <c r="O349" s="36"/>
      <c r="P349" s="136"/>
      <c r="Q349" s="136"/>
      <c r="R349" s="36"/>
      <c r="S349" s="136">
        <f t="shared" si="46"/>
        <v>0</v>
      </c>
      <c r="U349" s="114" t="e">
        <f t="shared" si="45"/>
        <v>#DIV/0!</v>
      </c>
      <c r="X349" s="5"/>
      <c r="Y349" s="10" t="e">
        <f t="shared" si="47"/>
        <v>#REF!</v>
      </c>
      <c r="AB349" s="5"/>
      <c r="AC349" s="5"/>
      <c r="AD349" s="10" t="e">
        <f t="shared" si="42"/>
        <v>#REF!</v>
      </c>
    </row>
    <row r="350" spans="1:30" x14ac:dyDescent="0.35">
      <c r="A350" s="21">
        <f t="shared" si="48"/>
        <v>202308347</v>
      </c>
      <c r="B350" s="57"/>
      <c r="C350" s="37"/>
      <c r="D350" s="21" t="e">
        <f>VLOOKUP(C350,'Customer List'!$A$3:$N$4129,2,0)</f>
        <v>#N/A</v>
      </c>
      <c r="E350" s="42"/>
      <c r="F350" s="50"/>
      <c r="G350" s="128">
        <f t="shared" si="43"/>
        <v>0</v>
      </c>
      <c r="H350" s="50"/>
      <c r="I350" s="113"/>
      <c r="J350" s="21"/>
      <c r="K350" s="50">
        <f t="shared" si="44"/>
        <v>0</v>
      </c>
      <c r="L350" s="136"/>
      <c r="M350" s="136"/>
      <c r="N350" s="36"/>
      <c r="O350" s="136"/>
      <c r="P350" s="36"/>
      <c r="Q350" s="136"/>
      <c r="R350" s="36"/>
      <c r="S350" s="136">
        <f t="shared" si="46"/>
        <v>0</v>
      </c>
      <c r="U350" s="114" t="e">
        <f t="shared" si="45"/>
        <v>#DIV/0!</v>
      </c>
      <c r="X350" s="5"/>
      <c r="Y350" s="10" t="e">
        <f t="shared" si="47"/>
        <v>#REF!</v>
      </c>
      <c r="AB350" s="5"/>
      <c r="AC350" s="5"/>
      <c r="AD350" s="10" t="e">
        <f t="shared" si="42"/>
        <v>#REF!</v>
      </c>
    </row>
    <row r="351" spans="1:30" x14ac:dyDescent="0.35">
      <c r="A351" s="21">
        <f t="shared" si="48"/>
        <v>202308348</v>
      </c>
      <c r="B351" s="57"/>
      <c r="C351" s="37"/>
      <c r="D351" s="21" t="e">
        <f>VLOOKUP(C351,'Customer List'!$A$3:$N$4129,2,0)</f>
        <v>#N/A</v>
      </c>
      <c r="E351" s="42"/>
      <c r="F351" s="50"/>
      <c r="G351" s="128">
        <f t="shared" si="43"/>
        <v>0</v>
      </c>
      <c r="H351" s="50"/>
      <c r="I351" s="113"/>
      <c r="J351" s="21"/>
      <c r="K351" s="50">
        <f t="shared" si="44"/>
        <v>0</v>
      </c>
      <c r="L351" s="136"/>
      <c r="M351" s="136"/>
      <c r="N351" s="136"/>
      <c r="O351" s="136"/>
      <c r="P351" s="136"/>
      <c r="Q351" s="136"/>
      <c r="R351" s="36"/>
      <c r="S351" s="136">
        <f t="shared" si="46"/>
        <v>0</v>
      </c>
      <c r="U351" s="114" t="e">
        <f t="shared" si="45"/>
        <v>#DIV/0!</v>
      </c>
      <c r="X351" s="5"/>
      <c r="Y351" s="10" t="e">
        <f t="shared" si="47"/>
        <v>#REF!</v>
      </c>
      <c r="AB351" s="5"/>
      <c r="AC351" s="5"/>
      <c r="AD351" s="10" t="e">
        <f t="shared" si="42"/>
        <v>#REF!</v>
      </c>
    </row>
    <row r="352" spans="1:30" x14ac:dyDescent="0.35">
      <c r="A352" s="21">
        <f t="shared" si="48"/>
        <v>202308349</v>
      </c>
      <c r="B352" s="57"/>
      <c r="C352" s="37"/>
      <c r="D352" s="21" t="e">
        <f>VLOOKUP(C352,'Customer List'!$A$3:$N$4129,2,0)</f>
        <v>#N/A</v>
      </c>
      <c r="E352" s="42"/>
      <c r="F352" s="50"/>
      <c r="G352" s="128">
        <f t="shared" si="43"/>
        <v>0</v>
      </c>
      <c r="H352" s="50"/>
      <c r="I352" s="113"/>
      <c r="J352" s="21"/>
      <c r="K352" s="50">
        <f t="shared" si="44"/>
        <v>0</v>
      </c>
      <c r="L352" s="136"/>
      <c r="M352" s="36"/>
      <c r="N352" s="136"/>
      <c r="O352" s="136"/>
      <c r="P352" s="136"/>
      <c r="Q352" s="136"/>
      <c r="R352" s="36"/>
      <c r="S352" s="136">
        <f t="shared" si="46"/>
        <v>0</v>
      </c>
      <c r="U352" s="114" t="e">
        <f t="shared" si="45"/>
        <v>#DIV/0!</v>
      </c>
      <c r="X352" s="5"/>
      <c r="Y352" s="10" t="e">
        <f t="shared" si="47"/>
        <v>#REF!</v>
      </c>
      <c r="AB352" s="5"/>
      <c r="AC352" s="5"/>
      <c r="AD352" s="10" t="e">
        <f t="shared" si="42"/>
        <v>#REF!</v>
      </c>
    </row>
    <row r="353" spans="1:30" x14ac:dyDescent="0.35">
      <c r="A353" s="21">
        <f t="shared" si="48"/>
        <v>202308350</v>
      </c>
      <c r="B353" s="57"/>
      <c r="C353" s="37"/>
      <c r="D353" s="21" t="e">
        <f>VLOOKUP(C353,'Customer List'!$A$3:$N$4129,2,0)</f>
        <v>#N/A</v>
      </c>
      <c r="E353" s="42"/>
      <c r="F353" s="50"/>
      <c r="G353" s="128">
        <f t="shared" si="43"/>
        <v>0</v>
      </c>
      <c r="H353" s="50"/>
      <c r="I353" s="113"/>
      <c r="J353" s="21"/>
      <c r="K353" s="50">
        <f t="shared" si="44"/>
        <v>0</v>
      </c>
      <c r="L353" s="136"/>
      <c r="M353" s="136"/>
      <c r="N353" s="36"/>
      <c r="O353" s="36"/>
      <c r="P353" s="136"/>
      <c r="Q353" s="136"/>
      <c r="R353" s="36"/>
      <c r="S353" s="136">
        <f t="shared" si="46"/>
        <v>0</v>
      </c>
      <c r="U353" s="114" t="e">
        <f t="shared" si="45"/>
        <v>#DIV/0!</v>
      </c>
      <c r="X353" s="5"/>
      <c r="Y353" s="10" t="e">
        <f t="shared" si="47"/>
        <v>#REF!</v>
      </c>
      <c r="AB353" s="5"/>
      <c r="AC353" s="5"/>
      <c r="AD353" s="10" t="e">
        <f t="shared" si="42"/>
        <v>#REF!</v>
      </c>
    </row>
    <row r="354" spans="1:30" x14ac:dyDescent="0.35">
      <c r="A354" s="21">
        <f t="shared" si="48"/>
        <v>202308351</v>
      </c>
      <c r="B354" s="57"/>
      <c r="C354" s="37"/>
      <c r="D354" s="21" t="e">
        <f>VLOOKUP(C354,'Customer List'!$A$3:$N$4129,2,0)</f>
        <v>#N/A</v>
      </c>
      <c r="E354" s="42"/>
      <c r="F354" s="50"/>
      <c r="G354" s="128">
        <f t="shared" si="43"/>
        <v>0</v>
      </c>
      <c r="H354" s="50"/>
      <c r="I354" s="113"/>
      <c r="J354" s="21"/>
      <c r="K354" s="50">
        <f t="shared" si="44"/>
        <v>0</v>
      </c>
      <c r="L354" s="136"/>
      <c r="M354" s="36"/>
      <c r="N354" s="36"/>
      <c r="O354" s="136"/>
      <c r="P354" s="136"/>
      <c r="Q354" s="136"/>
      <c r="R354" s="36"/>
      <c r="S354" s="136">
        <f t="shared" si="46"/>
        <v>0</v>
      </c>
      <c r="U354" s="114" t="e">
        <f t="shared" si="45"/>
        <v>#DIV/0!</v>
      </c>
      <c r="X354" s="5"/>
      <c r="Y354" s="10" t="e">
        <f t="shared" si="47"/>
        <v>#REF!</v>
      </c>
      <c r="AB354" s="5"/>
      <c r="AC354" s="5"/>
      <c r="AD354" s="10" t="e">
        <f t="shared" si="42"/>
        <v>#REF!</v>
      </c>
    </row>
    <row r="355" spans="1:30" x14ac:dyDescent="0.35">
      <c r="A355" s="21">
        <f t="shared" si="48"/>
        <v>202308352</v>
      </c>
      <c r="B355" s="57"/>
      <c r="C355" s="37"/>
      <c r="D355" s="21" t="e">
        <f>VLOOKUP(C355,'Customer List'!$A$3:$N$4129,2,0)</f>
        <v>#N/A</v>
      </c>
      <c r="E355" s="42"/>
      <c r="F355" s="50"/>
      <c r="G355" s="128">
        <f t="shared" si="43"/>
        <v>0</v>
      </c>
      <c r="H355" s="50"/>
      <c r="I355" s="113"/>
      <c r="J355" s="21"/>
      <c r="K355" s="50">
        <f t="shared" si="44"/>
        <v>0</v>
      </c>
      <c r="L355" s="136"/>
      <c r="M355" s="36"/>
      <c r="N355" s="136"/>
      <c r="O355" s="136"/>
      <c r="P355" s="36"/>
      <c r="Q355" s="136"/>
      <c r="R355" s="36"/>
      <c r="S355" s="136">
        <f t="shared" si="46"/>
        <v>0</v>
      </c>
      <c r="U355" s="114" t="e">
        <f t="shared" si="45"/>
        <v>#DIV/0!</v>
      </c>
      <c r="X355" s="5"/>
      <c r="Y355" s="10" t="e">
        <f t="shared" si="47"/>
        <v>#REF!</v>
      </c>
      <c r="AB355" s="5"/>
      <c r="AC355" s="5"/>
      <c r="AD355" s="10" t="e">
        <f t="shared" si="42"/>
        <v>#REF!</v>
      </c>
    </row>
    <row r="356" spans="1:30" x14ac:dyDescent="0.35">
      <c r="A356" s="21">
        <f t="shared" si="48"/>
        <v>202308353</v>
      </c>
      <c r="B356" s="57"/>
      <c r="C356" s="37"/>
      <c r="D356" s="21" t="e">
        <f>VLOOKUP(C356,'Customer List'!$A$3:$N$4129,2,0)</f>
        <v>#N/A</v>
      </c>
      <c r="E356" s="42"/>
      <c r="F356" s="50"/>
      <c r="G356" s="128">
        <f t="shared" si="43"/>
        <v>0</v>
      </c>
      <c r="H356" s="50"/>
      <c r="I356" s="113"/>
      <c r="J356" s="21"/>
      <c r="K356" s="50">
        <f t="shared" si="44"/>
        <v>0</v>
      </c>
      <c r="L356" s="136"/>
      <c r="M356" s="136"/>
      <c r="N356" s="136"/>
      <c r="O356" s="36"/>
      <c r="P356" s="136"/>
      <c r="Q356" s="136"/>
      <c r="R356" s="36"/>
      <c r="S356" s="136">
        <f t="shared" si="46"/>
        <v>0</v>
      </c>
      <c r="U356" s="114" t="e">
        <f t="shared" si="45"/>
        <v>#DIV/0!</v>
      </c>
      <c r="X356" s="5"/>
      <c r="Y356" s="10" t="e">
        <f t="shared" si="47"/>
        <v>#REF!</v>
      </c>
      <c r="AB356" s="5"/>
      <c r="AC356" s="5"/>
      <c r="AD356" s="10" t="e">
        <f t="shared" si="42"/>
        <v>#REF!</v>
      </c>
    </row>
    <row r="357" spans="1:30" x14ac:dyDescent="0.35">
      <c r="A357" s="21">
        <f t="shared" si="48"/>
        <v>202308354</v>
      </c>
      <c r="B357" s="57"/>
      <c r="C357" s="37"/>
      <c r="D357" s="21" t="e">
        <f>VLOOKUP(C357,'Customer List'!$A$3:$N$4129,2,0)</f>
        <v>#N/A</v>
      </c>
      <c r="E357" s="42"/>
      <c r="F357" s="50"/>
      <c r="G357" s="128">
        <f t="shared" si="43"/>
        <v>0</v>
      </c>
      <c r="H357" s="50"/>
      <c r="I357" s="113"/>
      <c r="J357" s="21"/>
      <c r="K357" s="50">
        <f t="shared" si="44"/>
        <v>0</v>
      </c>
      <c r="L357" s="136"/>
      <c r="M357" s="136"/>
      <c r="N357" s="136"/>
      <c r="O357" s="136"/>
      <c r="P357" s="36"/>
      <c r="Q357" s="36"/>
      <c r="R357" s="36"/>
      <c r="S357" s="136">
        <f t="shared" si="46"/>
        <v>0</v>
      </c>
      <c r="U357" s="114" t="e">
        <f t="shared" si="45"/>
        <v>#DIV/0!</v>
      </c>
      <c r="X357" s="5"/>
      <c r="Y357" s="10"/>
      <c r="AB357" s="5"/>
      <c r="AC357" s="5"/>
      <c r="AD357" s="10"/>
    </row>
    <row r="358" spans="1:30" x14ac:dyDescent="0.35">
      <c r="A358" s="21">
        <f t="shared" si="48"/>
        <v>202308355</v>
      </c>
      <c r="B358" s="57"/>
      <c r="C358" s="37"/>
      <c r="D358" s="21" t="e">
        <f>VLOOKUP(C358,'Customer List'!$A$3:$N$4129,2,0)</f>
        <v>#N/A</v>
      </c>
      <c r="E358" s="42"/>
      <c r="F358" s="50"/>
      <c r="G358" s="128">
        <f t="shared" si="43"/>
        <v>0</v>
      </c>
      <c r="H358" s="50"/>
      <c r="I358" s="113"/>
      <c r="J358" s="21"/>
      <c r="K358" s="50">
        <f t="shared" si="44"/>
        <v>0</v>
      </c>
      <c r="L358" s="136"/>
      <c r="M358" s="36"/>
      <c r="N358" s="136"/>
      <c r="O358" s="136"/>
      <c r="P358" s="36"/>
      <c r="Q358" s="136"/>
      <c r="R358" s="136"/>
      <c r="S358" s="136">
        <f t="shared" si="46"/>
        <v>0</v>
      </c>
      <c r="U358" s="114" t="e">
        <f t="shared" si="45"/>
        <v>#DIV/0!</v>
      </c>
      <c r="X358" s="5"/>
      <c r="Y358" s="10" t="e">
        <f>Y356-X358</f>
        <v>#REF!</v>
      </c>
      <c r="AB358" s="5"/>
      <c r="AC358" s="5"/>
      <c r="AD358" s="10" t="e">
        <f>AD356+AB358-AC358</f>
        <v>#REF!</v>
      </c>
    </row>
    <row r="359" spans="1:30" x14ac:dyDescent="0.35">
      <c r="A359" s="21">
        <f t="shared" si="48"/>
        <v>202308356</v>
      </c>
      <c r="B359" s="57"/>
      <c r="C359" s="37"/>
      <c r="D359" s="21" t="e">
        <f>VLOOKUP(C359,'Customer List'!$A$3:$N$4129,2,0)</f>
        <v>#N/A</v>
      </c>
      <c r="E359" s="42"/>
      <c r="F359" s="50"/>
      <c r="G359" s="128">
        <f t="shared" si="43"/>
        <v>0</v>
      </c>
      <c r="H359" s="50"/>
      <c r="I359" s="113"/>
      <c r="J359" s="21"/>
      <c r="K359" s="50">
        <f t="shared" si="44"/>
        <v>0</v>
      </c>
      <c r="L359" s="136"/>
      <c r="M359" s="36"/>
      <c r="N359" s="136"/>
      <c r="O359" s="136"/>
      <c r="P359" s="136"/>
      <c r="Q359" s="136"/>
      <c r="R359" s="36"/>
      <c r="S359" s="136">
        <f t="shared" si="46"/>
        <v>0</v>
      </c>
      <c r="U359" s="114" t="e">
        <f t="shared" si="45"/>
        <v>#DIV/0!</v>
      </c>
      <c r="X359" s="5"/>
      <c r="Y359" s="10" t="e">
        <f t="shared" si="47"/>
        <v>#REF!</v>
      </c>
      <c r="AB359" s="5"/>
      <c r="AC359" s="5"/>
      <c r="AD359" s="10" t="e">
        <f t="shared" si="42"/>
        <v>#REF!</v>
      </c>
    </row>
    <row r="360" spans="1:30" x14ac:dyDescent="0.35">
      <c r="A360" s="21">
        <f t="shared" si="48"/>
        <v>202308357</v>
      </c>
      <c r="B360" s="57"/>
      <c r="C360" s="37"/>
      <c r="D360" s="21" t="e">
        <f>VLOOKUP(C360,'Customer List'!$A$3:$N$4129,2,0)</f>
        <v>#N/A</v>
      </c>
      <c r="E360" s="42"/>
      <c r="F360" s="50"/>
      <c r="G360" s="128">
        <f t="shared" si="43"/>
        <v>0</v>
      </c>
      <c r="H360" s="50"/>
      <c r="I360" s="113"/>
      <c r="J360" s="21"/>
      <c r="K360" s="50">
        <f t="shared" si="44"/>
        <v>0</v>
      </c>
      <c r="L360" s="136"/>
      <c r="M360" s="36"/>
      <c r="N360" s="136"/>
      <c r="O360" s="36"/>
      <c r="P360" s="136"/>
      <c r="Q360" s="136"/>
      <c r="R360" s="36"/>
      <c r="S360" s="136">
        <f t="shared" si="46"/>
        <v>0</v>
      </c>
      <c r="U360" s="114" t="e">
        <f t="shared" si="45"/>
        <v>#DIV/0!</v>
      </c>
      <c r="X360" s="5"/>
      <c r="Y360" s="10" t="e">
        <f t="shared" si="47"/>
        <v>#REF!</v>
      </c>
      <c r="AB360" s="5"/>
      <c r="AC360" s="5"/>
      <c r="AD360" s="10" t="e">
        <f t="shared" si="42"/>
        <v>#REF!</v>
      </c>
    </row>
    <row r="361" spans="1:30" x14ac:dyDescent="0.35">
      <c r="A361" s="21">
        <f t="shared" si="48"/>
        <v>202308358</v>
      </c>
      <c r="B361" s="57"/>
      <c r="C361" s="37"/>
      <c r="D361" s="21" t="e">
        <f>VLOOKUP(C361,'Customer List'!$A$3:$N$4129,2,0)</f>
        <v>#N/A</v>
      </c>
      <c r="E361" s="42"/>
      <c r="F361" s="50"/>
      <c r="G361" s="128">
        <f t="shared" si="43"/>
        <v>0</v>
      </c>
      <c r="H361" s="50"/>
      <c r="I361" s="113"/>
      <c r="J361" s="21"/>
      <c r="K361" s="50">
        <f t="shared" si="44"/>
        <v>0</v>
      </c>
      <c r="L361" s="136"/>
      <c r="M361" s="36"/>
      <c r="N361" s="36"/>
      <c r="O361" s="136"/>
      <c r="P361" s="136"/>
      <c r="Q361" s="136"/>
      <c r="R361" s="36"/>
      <c r="S361" s="136">
        <f t="shared" si="46"/>
        <v>0</v>
      </c>
      <c r="U361" s="114" t="e">
        <f t="shared" si="45"/>
        <v>#DIV/0!</v>
      </c>
      <c r="X361" s="5"/>
      <c r="Y361" s="10" t="e">
        <f t="shared" si="47"/>
        <v>#REF!</v>
      </c>
      <c r="AB361" s="5"/>
      <c r="AC361" s="5"/>
      <c r="AD361" s="10" t="e">
        <f t="shared" si="42"/>
        <v>#REF!</v>
      </c>
    </row>
    <row r="362" spans="1:30" x14ac:dyDescent="0.35">
      <c r="A362" s="21">
        <f t="shared" si="48"/>
        <v>202308359</v>
      </c>
      <c r="B362" s="57"/>
      <c r="C362" s="37"/>
      <c r="D362" s="21" t="e">
        <f>VLOOKUP(C362,'Customer List'!$A$3:$N$4129,2,0)</f>
        <v>#N/A</v>
      </c>
      <c r="E362" s="42"/>
      <c r="F362" s="50"/>
      <c r="G362" s="128">
        <f t="shared" si="43"/>
        <v>0</v>
      </c>
      <c r="H362" s="50"/>
      <c r="I362" s="113"/>
      <c r="J362" s="21"/>
      <c r="K362" s="50">
        <f t="shared" si="44"/>
        <v>0</v>
      </c>
      <c r="L362" s="36"/>
      <c r="M362" s="136"/>
      <c r="N362" s="136"/>
      <c r="O362" s="136"/>
      <c r="P362" s="136"/>
      <c r="Q362" s="136"/>
      <c r="R362" s="36"/>
      <c r="S362" s="136">
        <f t="shared" si="46"/>
        <v>0</v>
      </c>
      <c r="U362" s="114" t="e">
        <f t="shared" si="45"/>
        <v>#DIV/0!</v>
      </c>
      <c r="X362" s="5"/>
      <c r="Y362" s="10" t="e">
        <f t="shared" si="47"/>
        <v>#REF!</v>
      </c>
      <c r="AB362" s="5"/>
      <c r="AC362" s="5"/>
      <c r="AD362" s="10" t="e">
        <f t="shared" si="42"/>
        <v>#REF!</v>
      </c>
    </row>
    <row r="363" spans="1:30" x14ac:dyDescent="0.35">
      <c r="A363" s="21">
        <f t="shared" si="48"/>
        <v>202308360</v>
      </c>
      <c r="B363" s="57"/>
      <c r="C363" s="37"/>
      <c r="D363" s="21" t="e">
        <f>VLOOKUP(C363,'Customer List'!$A$3:$N$4129,2,0)</f>
        <v>#N/A</v>
      </c>
      <c r="E363" s="42"/>
      <c r="F363" s="50"/>
      <c r="G363" s="128">
        <f t="shared" si="43"/>
        <v>0</v>
      </c>
      <c r="H363" s="50"/>
      <c r="I363" s="113"/>
      <c r="J363" s="21"/>
      <c r="K363" s="50">
        <f t="shared" si="44"/>
        <v>0</v>
      </c>
      <c r="L363" s="136"/>
      <c r="M363" s="36"/>
      <c r="N363" s="36"/>
      <c r="O363" s="136"/>
      <c r="P363" s="36"/>
      <c r="Q363" s="136"/>
      <c r="R363" s="36"/>
      <c r="S363" s="136">
        <f t="shared" si="46"/>
        <v>0</v>
      </c>
      <c r="U363" s="114" t="e">
        <f t="shared" si="45"/>
        <v>#DIV/0!</v>
      </c>
      <c r="X363" s="5"/>
      <c r="Y363" s="10" t="e">
        <f t="shared" si="47"/>
        <v>#REF!</v>
      </c>
      <c r="AB363" s="5"/>
      <c r="AC363" s="5"/>
      <c r="AD363" s="10" t="e">
        <f t="shared" si="42"/>
        <v>#REF!</v>
      </c>
    </row>
    <row r="364" spans="1:30" x14ac:dyDescent="0.35">
      <c r="A364" s="21">
        <f t="shared" si="48"/>
        <v>202308361</v>
      </c>
      <c r="B364" s="57"/>
      <c r="C364" s="37"/>
      <c r="D364" s="21" t="e">
        <f>VLOOKUP(C364,'Customer List'!$A$3:$N$4129,2,0)</f>
        <v>#N/A</v>
      </c>
      <c r="E364" s="42"/>
      <c r="F364" s="50"/>
      <c r="G364" s="128">
        <f t="shared" si="43"/>
        <v>0</v>
      </c>
      <c r="H364" s="50"/>
      <c r="I364" s="113"/>
      <c r="J364" s="21"/>
      <c r="K364" s="50">
        <f t="shared" si="44"/>
        <v>0</v>
      </c>
      <c r="L364" s="136"/>
      <c r="M364" s="36"/>
      <c r="N364" s="136"/>
      <c r="O364" s="136"/>
      <c r="P364" s="136"/>
      <c r="Q364" s="136"/>
      <c r="R364" s="36"/>
      <c r="S364" s="136">
        <f t="shared" si="46"/>
        <v>0</v>
      </c>
      <c r="U364" s="114" t="e">
        <f t="shared" si="45"/>
        <v>#DIV/0!</v>
      </c>
      <c r="X364" s="5"/>
      <c r="Y364" s="10" t="e">
        <f t="shared" si="47"/>
        <v>#REF!</v>
      </c>
      <c r="AB364" s="5"/>
      <c r="AC364" s="5"/>
      <c r="AD364" s="10" t="e">
        <f t="shared" si="42"/>
        <v>#REF!</v>
      </c>
    </row>
    <row r="365" spans="1:30" x14ac:dyDescent="0.35">
      <c r="A365" s="21">
        <f t="shared" si="48"/>
        <v>202308362</v>
      </c>
      <c r="B365" s="57"/>
      <c r="C365" s="37"/>
      <c r="D365" s="21" t="e">
        <f>VLOOKUP(C365,'Customer List'!$A$3:$N$4129,2,0)</f>
        <v>#N/A</v>
      </c>
      <c r="E365" s="42"/>
      <c r="F365" s="50"/>
      <c r="G365" s="128">
        <f t="shared" si="43"/>
        <v>0</v>
      </c>
      <c r="H365" s="50"/>
      <c r="I365" s="113"/>
      <c r="J365" s="21"/>
      <c r="K365" s="50">
        <f t="shared" si="44"/>
        <v>0</v>
      </c>
      <c r="L365" s="136"/>
      <c r="M365" s="36"/>
      <c r="N365" s="36"/>
      <c r="O365" s="136"/>
      <c r="P365" s="136"/>
      <c r="Q365" s="136"/>
      <c r="R365" s="36"/>
      <c r="S365" s="136">
        <f t="shared" si="46"/>
        <v>0</v>
      </c>
      <c r="U365" s="114" t="e">
        <f t="shared" si="45"/>
        <v>#DIV/0!</v>
      </c>
      <c r="X365" s="5"/>
      <c r="Y365" s="10" t="e">
        <f t="shared" si="47"/>
        <v>#REF!</v>
      </c>
      <c r="AB365" s="5"/>
      <c r="AC365" s="5"/>
      <c r="AD365" s="10" t="e">
        <f t="shared" si="42"/>
        <v>#REF!</v>
      </c>
    </row>
    <row r="366" spans="1:30" x14ac:dyDescent="0.35">
      <c r="A366" s="21">
        <f t="shared" si="48"/>
        <v>202308363</v>
      </c>
      <c r="B366" s="57"/>
      <c r="C366" s="37"/>
      <c r="D366" s="21" t="e">
        <f>VLOOKUP(C366,'Customer List'!$A$3:$N$4129,2,0)</f>
        <v>#N/A</v>
      </c>
      <c r="E366" s="42"/>
      <c r="F366" s="50"/>
      <c r="G366" s="128">
        <f t="shared" si="43"/>
        <v>0</v>
      </c>
      <c r="H366" s="50"/>
      <c r="I366" s="113"/>
      <c r="J366" s="21"/>
      <c r="K366" s="50">
        <f t="shared" si="44"/>
        <v>0</v>
      </c>
      <c r="L366" s="136"/>
      <c r="M366" s="36"/>
      <c r="N366" s="36"/>
      <c r="O366" s="36"/>
      <c r="P366" s="136"/>
      <c r="Q366" s="136"/>
      <c r="R366" s="36"/>
      <c r="S366" s="136">
        <f t="shared" si="46"/>
        <v>0</v>
      </c>
      <c r="U366" s="114" t="e">
        <f t="shared" si="45"/>
        <v>#DIV/0!</v>
      </c>
      <c r="X366" s="5"/>
      <c r="Y366" s="10" t="e">
        <f t="shared" si="47"/>
        <v>#REF!</v>
      </c>
      <c r="AB366" s="5"/>
      <c r="AC366" s="5"/>
      <c r="AD366" s="10" t="e">
        <f t="shared" si="42"/>
        <v>#REF!</v>
      </c>
    </row>
    <row r="367" spans="1:30" x14ac:dyDescent="0.35">
      <c r="A367" s="21">
        <f t="shared" si="48"/>
        <v>202308364</v>
      </c>
      <c r="B367" s="57"/>
      <c r="C367" s="37"/>
      <c r="D367" s="21" t="e">
        <f>VLOOKUP(C367,'Customer List'!$A$3:$N$4129,2,0)</f>
        <v>#N/A</v>
      </c>
      <c r="E367" s="42"/>
      <c r="F367" s="50"/>
      <c r="G367" s="128">
        <f t="shared" si="43"/>
        <v>0</v>
      </c>
      <c r="H367" s="50"/>
      <c r="I367" s="113"/>
      <c r="J367" s="21"/>
      <c r="K367" s="50">
        <f t="shared" si="44"/>
        <v>0</v>
      </c>
      <c r="L367" s="136"/>
      <c r="M367" s="36"/>
      <c r="N367" s="136"/>
      <c r="O367" s="36"/>
      <c r="P367" s="136"/>
      <c r="Q367" s="136"/>
      <c r="R367" s="36"/>
      <c r="S367" s="136">
        <f t="shared" si="46"/>
        <v>0</v>
      </c>
      <c r="U367" s="114" t="e">
        <f t="shared" si="45"/>
        <v>#DIV/0!</v>
      </c>
      <c r="X367" s="5"/>
      <c r="Y367" s="10" t="e">
        <f t="shared" si="47"/>
        <v>#REF!</v>
      </c>
      <c r="AB367" s="5"/>
      <c r="AC367" s="5"/>
      <c r="AD367" s="10" t="e">
        <f t="shared" si="42"/>
        <v>#REF!</v>
      </c>
    </row>
    <row r="368" spans="1:30" x14ac:dyDescent="0.35">
      <c r="A368" s="21">
        <f t="shared" si="48"/>
        <v>202308365</v>
      </c>
      <c r="B368" s="57"/>
      <c r="C368" s="37"/>
      <c r="D368" s="21" t="e">
        <f>VLOOKUP(C368,'Customer List'!$A$3:$N$4129,2,0)</f>
        <v>#N/A</v>
      </c>
      <c r="E368" s="42"/>
      <c r="F368" s="50"/>
      <c r="G368" s="128">
        <f t="shared" si="43"/>
        <v>0</v>
      </c>
      <c r="H368" s="50"/>
      <c r="I368" s="113"/>
      <c r="J368" s="21"/>
      <c r="K368" s="50">
        <f t="shared" si="44"/>
        <v>0</v>
      </c>
      <c r="L368" s="136"/>
      <c r="M368" s="36"/>
      <c r="N368" s="136"/>
      <c r="O368" s="36"/>
      <c r="P368" s="136"/>
      <c r="Q368" s="136"/>
      <c r="R368" s="36"/>
      <c r="S368" s="136">
        <f t="shared" si="46"/>
        <v>0</v>
      </c>
      <c r="U368" s="114" t="e">
        <f t="shared" si="45"/>
        <v>#DIV/0!</v>
      </c>
      <c r="X368" s="5"/>
      <c r="Y368" s="10" t="e">
        <f t="shared" si="47"/>
        <v>#REF!</v>
      </c>
      <c r="AB368" s="5"/>
      <c r="AC368" s="5"/>
      <c r="AD368" s="10" t="e">
        <f t="shared" si="42"/>
        <v>#REF!</v>
      </c>
    </row>
    <row r="369" spans="1:30" x14ac:dyDescent="0.35">
      <c r="A369" s="21">
        <f t="shared" si="48"/>
        <v>202308366</v>
      </c>
      <c r="B369" s="57"/>
      <c r="C369" s="37"/>
      <c r="D369" s="21" t="e">
        <f>VLOOKUP(C369,'Customer List'!$A$3:$N$4129,2,0)</f>
        <v>#N/A</v>
      </c>
      <c r="E369" s="42"/>
      <c r="F369" s="50"/>
      <c r="G369" s="128">
        <f t="shared" si="43"/>
        <v>0</v>
      </c>
      <c r="H369" s="50"/>
      <c r="I369" s="113"/>
      <c r="J369" s="21"/>
      <c r="K369" s="50">
        <f t="shared" si="44"/>
        <v>0</v>
      </c>
      <c r="L369" s="136"/>
      <c r="M369" s="36"/>
      <c r="N369" s="36"/>
      <c r="O369" s="36"/>
      <c r="P369" s="136"/>
      <c r="Q369" s="136"/>
      <c r="R369" s="36"/>
      <c r="S369" s="136">
        <f t="shared" si="46"/>
        <v>0</v>
      </c>
      <c r="U369" s="114" t="e">
        <f t="shared" si="45"/>
        <v>#DIV/0!</v>
      </c>
      <c r="X369" s="5"/>
      <c r="Y369" s="10" t="e">
        <f t="shared" si="47"/>
        <v>#REF!</v>
      </c>
      <c r="AB369" s="5"/>
      <c r="AC369" s="5"/>
      <c r="AD369" s="10" t="e">
        <f t="shared" si="42"/>
        <v>#REF!</v>
      </c>
    </row>
    <row r="370" spans="1:30" x14ac:dyDescent="0.35">
      <c r="A370" s="21">
        <f t="shared" si="48"/>
        <v>202308367</v>
      </c>
      <c r="B370" s="57"/>
      <c r="C370" s="37"/>
      <c r="D370" s="21" t="e">
        <f>VLOOKUP(C370,'Customer List'!$A$3:$N$4129,2,0)</f>
        <v>#N/A</v>
      </c>
      <c r="E370" s="42"/>
      <c r="F370" s="50"/>
      <c r="G370" s="128">
        <f t="shared" si="43"/>
        <v>0</v>
      </c>
      <c r="H370" s="50"/>
      <c r="I370" s="113"/>
      <c r="J370" s="21"/>
      <c r="K370" s="50">
        <f t="shared" si="44"/>
        <v>0</v>
      </c>
      <c r="L370" s="136"/>
      <c r="M370" s="36"/>
      <c r="N370" s="136"/>
      <c r="O370" s="36"/>
      <c r="P370" s="136"/>
      <c r="Q370" s="136"/>
      <c r="R370" s="36"/>
      <c r="S370" s="136">
        <f t="shared" si="46"/>
        <v>0</v>
      </c>
      <c r="U370" s="114" t="e">
        <f t="shared" si="45"/>
        <v>#DIV/0!</v>
      </c>
      <c r="X370" s="5"/>
      <c r="Y370" s="10" t="e">
        <f t="shared" si="47"/>
        <v>#REF!</v>
      </c>
      <c r="AB370" s="5"/>
      <c r="AC370" s="5"/>
      <c r="AD370" s="10" t="e">
        <f t="shared" si="42"/>
        <v>#REF!</v>
      </c>
    </row>
    <row r="371" spans="1:30" x14ac:dyDescent="0.35">
      <c r="A371" s="21">
        <f t="shared" si="48"/>
        <v>202308368</v>
      </c>
      <c r="B371" s="57"/>
      <c r="C371" s="37"/>
      <c r="D371" s="21" t="e">
        <f>VLOOKUP(C371,'Customer List'!$A$3:$N$4129,2,0)</f>
        <v>#N/A</v>
      </c>
      <c r="E371" s="42"/>
      <c r="F371" s="50"/>
      <c r="G371" s="128">
        <f t="shared" si="43"/>
        <v>0</v>
      </c>
      <c r="H371" s="50"/>
      <c r="I371" s="113"/>
      <c r="J371" s="21"/>
      <c r="K371" s="50">
        <f t="shared" si="44"/>
        <v>0</v>
      </c>
      <c r="L371" s="136"/>
      <c r="M371" s="136"/>
      <c r="N371" s="36"/>
      <c r="O371" s="136"/>
      <c r="P371" s="136"/>
      <c r="Q371" s="136"/>
      <c r="R371" s="36"/>
      <c r="S371" s="136">
        <f t="shared" si="46"/>
        <v>0</v>
      </c>
      <c r="U371" s="114" t="e">
        <f t="shared" si="45"/>
        <v>#DIV/0!</v>
      </c>
      <c r="X371" s="5"/>
      <c r="Y371" s="10" t="e">
        <f t="shared" si="47"/>
        <v>#REF!</v>
      </c>
      <c r="AB371" s="5"/>
      <c r="AC371" s="5"/>
      <c r="AD371" s="10" t="e">
        <f t="shared" si="42"/>
        <v>#REF!</v>
      </c>
    </row>
    <row r="372" spans="1:30" x14ac:dyDescent="0.35">
      <c r="A372" s="21">
        <f t="shared" si="48"/>
        <v>202308369</v>
      </c>
      <c r="B372" s="57"/>
      <c r="C372" s="37"/>
      <c r="D372" s="21" t="e">
        <f>VLOOKUP(C372,'Customer List'!$A$3:$N$4129,2,0)</f>
        <v>#N/A</v>
      </c>
      <c r="E372" s="42"/>
      <c r="F372" s="50"/>
      <c r="G372" s="128">
        <f t="shared" si="43"/>
        <v>0</v>
      </c>
      <c r="H372" s="50"/>
      <c r="I372" s="113"/>
      <c r="J372" s="21"/>
      <c r="K372" s="50">
        <f t="shared" si="44"/>
        <v>0</v>
      </c>
      <c r="L372" s="136"/>
      <c r="M372" s="36"/>
      <c r="N372" s="36"/>
      <c r="O372" s="136"/>
      <c r="P372" s="136"/>
      <c r="Q372" s="136"/>
      <c r="R372" s="36"/>
      <c r="S372" s="136">
        <f t="shared" si="46"/>
        <v>0</v>
      </c>
      <c r="U372" s="114" t="e">
        <f t="shared" si="45"/>
        <v>#DIV/0!</v>
      </c>
      <c r="X372" s="5"/>
      <c r="Y372" s="10" t="e">
        <f t="shared" si="47"/>
        <v>#REF!</v>
      </c>
      <c r="AB372" s="5"/>
      <c r="AC372" s="5"/>
      <c r="AD372" s="10" t="e">
        <f t="shared" si="42"/>
        <v>#REF!</v>
      </c>
    </row>
    <row r="373" spans="1:30" x14ac:dyDescent="0.35">
      <c r="A373" s="21">
        <f t="shared" si="48"/>
        <v>202308370</v>
      </c>
      <c r="B373" s="57"/>
      <c r="C373" s="37"/>
      <c r="D373" s="21" t="e">
        <f>VLOOKUP(C373,'Customer List'!$A$3:$N$4129,2,0)</f>
        <v>#N/A</v>
      </c>
      <c r="E373" s="42"/>
      <c r="F373" s="50"/>
      <c r="G373" s="128">
        <f t="shared" si="43"/>
        <v>0</v>
      </c>
      <c r="H373" s="50"/>
      <c r="I373" s="113"/>
      <c r="J373" s="21"/>
      <c r="K373" s="50">
        <f t="shared" si="44"/>
        <v>0</v>
      </c>
      <c r="L373" s="136"/>
      <c r="M373" s="36"/>
      <c r="N373" s="136"/>
      <c r="O373" s="136"/>
      <c r="P373" s="136"/>
      <c r="Q373" s="136"/>
      <c r="R373" s="36"/>
      <c r="S373" s="136">
        <f t="shared" si="46"/>
        <v>0</v>
      </c>
      <c r="U373" s="114" t="e">
        <f t="shared" si="45"/>
        <v>#DIV/0!</v>
      </c>
      <c r="X373" s="5"/>
      <c r="Y373" s="10" t="e">
        <f t="shared" si="47"/>
        <v>#REF!</v>
      </c>
      <c r="AB373" s="5"/>
      <c r="AC373" s="5"/>
      <c r="AD373" s="10" t="e">
        <f t="shared" si="42"/>
        <v>#REF!</v>
      </c>
    </row>
    <row r="374" spans="1:30" x14ac:dyDescent="0.35">
      <c r="A374" s="21">
        <f t="shared" si="48"/>
        <v>202308371</v>
      </c>
      <c r="B374" s="57"/>
      <c r="C374" s="37"/>
      <c r="D374" s="21" t="e">
        <f>VLOOKUP(C374,'Customer List'!$A$3:$N$4129,2,0)</f>
        <v>#N/A</v>
      </c>
      <c r="E374" s="42"/>
      <c r="F374" s="50"/>
      <c r="G374" s="128">
        <f t="shared" si="43"/>
        <v>0</v>
      </c>
      <c r="H374" s="50"/>
      <c r="I374" s="113"/>
      <c r="J374" s="21"/>
      <c r="K374" s="50">
        <f t="shared" si="44"/>
        <v>0</v>
      </c>
      <c r="L374" s="136"/>
      <c r="M374" s="136"/>
      <c r="N374" s="36"/>
      <c r="O374" s="136"/>
      <c r="P374" s="36"/>
      <c r="Q374" s="136"/>
      <c r="R374" s="36"/>
      <c r="S374" s="136">
        <f t="shared" si="46"/>
        <v>0</v>
      </c>
      <c r="U374" s="114" t="e">
        <f t="shared" si="45"/>
        <v>#DIV/0!</v>
      </c>
      <c r="X374" s="5"/>
      <c r="Y374" s="10" t="e">
        <f>Y372-X374</f>
        <v>#REF!</v>
      </c>
      <c r="AB374" s="5"/>
      <c r="AC374" s="5"/>
      <c r="AD374" s="10" t="e">
        <f t="shared" si="42"/>
        <v>#REF!</v>
      </c>
    </row>
    <row r="375" spans="1:30" x14ac:dyDescent="0.35">
      <c r="A375" s="21">
        <f t="shared" si="48"/>
        <v>202308372</v>
      </c>
      <c r="B375" s="57"/>
      <c r="C375" s="37"/>
      <c r="D375" s="21" t="e">
        <f>VLOOKUP(C375,'Customer List'!$A$3:$N$4129,2,0)</f>
        <v>#N/A</v>
      </c>
      <c r="E375" s="42"/>
      <c r="F375" s="50"/>
      <c r="G375" s="128">
        <f t="shared" si="43"/>
        <v>0</v>
      </c>
      <c r="H375" s="50"/>
      <c r="I375" s="113"/>
      <c r="J375" s="21"/>
      <c r="K375" s="50">
        <f t="shared" si="44"/>
        <v>0</v>
      </c>
      <c r="L375" s="136"/>
      <c r="M375" s="36"/>
      <c r="N375" s="36"/>
      <c r="O375" s="36"/>
      <c r="P375" s="136"/>
      <c r="Q375" s="136"/>
      <c r="R375" s="36"/>
      <c r="S375" s="136">
        <f t="shared" si="46"/>
        <v>0</v>
      </c>
      <c r="U375" s="114" t="e">
        <f t="shared" si="45"/>
        <v>#DIV/0!</v>
      </c>
      <c r="X375" s="5"/>
      <c r="Y375" s="10" t="e">
        <f t="shared" si="47"/>
        <v>#REF!</v>
      </c>
      <c r="AB375" s="5"/>
      <c r="AC375" s="5"/>
      <c r="AD375" s="10" t="e">
        <f t="shared" si="42"/>
        <v>#REF!</v>
      </c>
    </row>
    <row r="376" spans="1:30" x14ac:dyDescent="0.35">
      <c r="A376" s="21">
        <f t="shared" si="48"/>
        <v>202308373</v>
      </c>
      <c r="B376" s="57"/>
      <c r="C376" s="37"/>
      <c r="D376" s="21" t="e">
        <f>VLOOKUP(C376,'Customer List'!$A$3:$N$4129,2,0)</f>
        <v>#N/A</v>
      </c>
      <c r="E376" s="42"/>
      <c r="F376" s="50"/>
      <c r="G376" s="128">
        <f t="shared" si="43"/>
        <v>0</v>
      </c>
      <c r="H376" s="50"/>
      <c r="I376" s="113"/>
      <c r="J376" s="21"/>
      <c r="K376" s="50">
        <f t="shared" si="44"/>
        <v>0</v>
      </c>
      <c r="L376" s="136"/>
      <c r="M376" s="36"/>
      <c r="N376" s="36"/>
      <c r="O376" s="36"/>
      <c r="P376" s="136"/>
      <c r="Q376" s="136"/>
      <c r="R376" s="36"/>
      <c r="S376" s="136">
        <f t="shared" si="46"/>
        <v>0</v>
      </c>
      <c r="U376" s="114" t="e">
        <f t="shared" si="45"/>
        <v>#DIV/0!</v>
      </c>
      <c r="X376" s="5"/>
      <c r="Y376" s="10" t="e">
        <f t="shared" si="47"/>
        <v>#REF!</v>
      </c>
      <c r="AB376" s="5"/>
      <c r="AC376" s="5"/>
      <c r="AD376" s="10" t="e">
        <f>AD374+AB376-AC376</f>
        <v>#REF!</v>
      </c>
    </row>
    <row r="377" spans="1:30" x14ac:dyDescent="0.35">
      <c r="A377" s="21">
        <f t="shared" si="48"/>
        <v>202308374</v>
      </c>
      <c r="B377" s="57"/>
      <c r="C377" s="37"/>
      <c r="D377" s="21" t="e">
        <f>VLOOKUP(C377,'Customer List'!$A$3:$N$4129,2,0)</f>
        <v>#N/A</v>
      </c>
      <c r="E377" s="42"/>
      <c r="F377" s="50"/>
      <c r="G377" s="128">
        <f t="shared" si="43"/>
        <v>0</v>
      </c>
      <c r="H377" s="50"/>
      <c r="I377" s="113"/>
      <c r="J377" s="21"/>
      <c r="K377" s="50">
        <f t="shared" si="44"/>
        <v>0</v>
      </c>
      <c r="L377" s="136"/>
      <c r="M377" s="36"/>
      <c r="N377" s="36"/>
      <c r="O377" s="36"/>
      <c r="P377" s="136"/>
      <c r="Q377" s="136"/>
      <c r="R377" s="36"/>
      <c r="S377" s="136">
        <f t="shared" si="46"/>
        <v>0</v>
      </c>
      <c r="U377" s="114" t="e">
        <f t="shared" si="45"/>
        <v>#DIV/0!</v>
      </c>
      <c r="X377" s="5"/>
      <c r="Y377" s="10" t="e">
        <f t="shared" si="47"/>
        <v>#REF!</v>
      </c>
      <c r="AB377" s="5"/>
      <c r="AC377" s="5"/>
      <c r="AD377" s="10" t="e">
        <f t="shared" ref="AD377:AD440" si="49">AD376+AB377-AC377</f>
        <v>#REF!</v>
      </c>
    </row>
    <row r="378" spans="1:30" x14ac:dyDescent="0.35">
      <c r="A378" s="21">
        <f t="shared" si="48"/>
        <v>202308375</v>
      </c>
      <c r="B378" s="57"/>
      <c r="C378" s="37"/>
      <c r="D378" s="21" t="e">
        <f>VLOOKUP(C378,'Customer List'!$A$3:$N$4129,2,0)</f>
        <v>#N/A</v>
      </c>
      <c r="E378" s="42"/>
      <c r="F378" s="50"/>
      <c r="G378" s="128">
        <f t="shared" si="43"/>
        <v>0</v>
      </c>
      <c r="H378" s="50"/>
      <c r="I378" s="113"/>
      <c r="J378" s="21"/>
      <c r="K378" s="50">
        <f t="shared" si="44"/>
        <v>0</v>
      </c>
      <c r="L378" s="136"/>
      <c r="M378" s="36"/>
      <c r="N378" s="36"/>
      <c r="O378" s="136"/>
      <c r="P378" s="36"/>
      <c r="Q378" s="136"/>
      <c r="R378" s="36"/>
      <c r="S378" s="136">
        <f t="shared" si="46"/>
        <v>0</v>
      </c>
      <c r="U378" s="114" t="e">
        <f t="shared" si="45"/>
        <v>#DIV/0!</v>
      </c>
      <c r="X378" s="5"/>
      <c r="Y378" s="10" t="e">
        <f t="shared" si="47"/>
        <v>#REF!</v>
      </c>
      <c r="AB378" s="5"/>
      <c r="AC378" s="5"/>
      <c r="AD378" s="10" t="e">
        <f t="shared" si="49"/>
        <v>#REF!</v>
      </c>
    </row>
    <row r="379" spans="1:30" x14ac:dyDescent="0.35">
      <c r="A379" s="21">
        <f t="shared" si="48"/>
        <v>202308376</v>
      </c>
      <c r="B379" s="57"/>
      <c r="C379" s="37"/>
      <c r="D379" s="21" t="e">
        <f>VLOOKUP(C379,'Customer List'!$A$3:$N$4129,2,0)</f>
        <v>#N/A</v>
      </c>
      <c r="E379" s="42"/>
      <c r="F379" s="50"/>
      <c r="G379" s="128">
        <f t="shared" si="43"/>
        <v>0</v>
      </c>
      <c r="H379" s="50"/>
      <c r="I379" s="113"/>
      <c r="J379" s="21"/>
      <c r="K379" s="50">
        <f t="shared" si="44"/>
        <v>0</v>
      </c>
      <c r="L379" s="136"/>
      <c r="M379" s="36"/>
      <c r="N379" s="36"/>
      <c r="O379" s="136"/>
      <c r="P379" s="36"/>
      <c r="Q379" s="136"/>
      <c r="R379" s="36"/>
      <c r="S379" s="136">
        <f t="shared" si="46"/>
        <v>0</v>
      </c>
      <c r="U379" s="114" t="e">
        <f t="shared" si="45"/>
        <v>#DIV/0!</v>
      </c>
      <c r="X379" s="5"/>
      <c r="Y379" s="10" t="e">
        <f t="shared" si="47"/>
        <v>#REF!</v>
      </c>
      <c r="AB379" s="5"/>
      <c r="AC379" s="5"/>
      <c r="AD379" s="10" t="e">
        <f t="shared" si="49"/>
        <v>#REF!</v>
      </c>
    </row>
    <row r="380" spans="1:30" x14ac:dyDescent="0.35">
      <c r="A380" s="21">
        <f t="shared" si="48"/>
        <v>202308377</v>
      </c>
      <c r="B380" s="57"/>
      <c r="C380" s="37"/>
      <c r="D380" s="21" t="e">
        <f>VLOOKUP(C380,'Customer List'!$A$3:$N$4129,2,0)</f>
        <v>#N/A</v>
      </c>
      <c r="E380" s="42"/>
      <c r="F380" s="50"/>
      <c r="G380" s="128">
        <f t="shared" si="43"/>
        <v>0</v>
      </c>
      <c r="H380" s="50"/>
      <c r="I380" s="113"/>
      <c r="J380" s="21"/>
      <c r="K380" s="50">
        <f t="shared" si="44"/>
        <v>0</v>
      </c>
      <c r="L380" s="136"/>
      <c r="M380" s="36"/>
      <c r="N380" s="136"/>
      <c r="O380" s="136"/>
      <c r="P380" s="136"/>
      <c r="Q380" s="136"/>
      <c r="R380" s="136"/>
      <c r="S380" s="136">
        <f t="shared" si="46"/>
        <v>0</v>
      </c>
      <c r="U380" s="114" t="e">
        <f t="shared" si="45"/>
        <v>#DIV/0!</v>
      </c>
      <c r="X380" s="5"/>
      <c r="Y380" s="10" t="e">
        <f t="shared" si="47"/>
        <v>#REF!</v>
      </c>
      <c r="AB380" s="5"/>
      <c r="AC380" s="5"/>
      <c r="AD380" s="10" t="e">
        <f t="shared" si="49"/>
        <v>#REF!</v>
      </c>
    </row>
    <row r="381" spans="1:30" x14ac:dyDescent="0.35">
      <c r="A381" s="21">
        <f t="shared" si="48"/>
        <v>202308378</v>
      </c>
      <c r="B381" s="57"/>
      <c r="C381" s="37"/>
      <c r="D381" s="21" t="e">
        <f>VLOOKUP(C381,'Customer List'!$A$3:$N$4129,2,0)</f>
        <v>#N/A</v>
      </c>
      <c r="E381" s="42"/>
      <c r="F381" s="50"/>
      <c r="G381" s="128">
        <f t="shared" si="43"/>
        <v>0</v>
      </c>
      <c r="H381" s="50"/>
      <c r="I381" s="113"/>
      <c r="J381" s="21"/>
      <c r="K381" s="50">
        <f t="shared" si="44"/>
        <v>0</v>
      </c>
      <c r="L381" s="36"/>
      <c r="M381" s="36"/>
      <c r="N381" s="136"/>
      <c r="O381" s="136"/>
      <c r="P381" s="136"/>
      <c r="Q381" s="136"/>
      <c r="R381" s="36"/>
      <c r="S381" s="136">
        <f t="shared" si="46"/>
        <v>0</v>
      </c>
      <c r="U381" s="114" t="e">
        <f t="shared" si="45"/>
        <v>#DIV/0!</v>
      </c>
      <c r="X381" s="5"/>
      <c r="Y381" s="10" t="e">
        <f t="shared" si="47"/>
        <v>#REF!</v>
      </c>
      <c r="AB381" s="5"/>
      <c r="AC381" s="5"/>
      <c r="AD381" s="10" t="e">
        <f t="shared" si="49"/>
        <v>#REF!</v>
      </c>
    </row>
    <row r="382" spans="1:30" x14ac:dyDescent="0.35">
      <c r="A382" s="21">
        <f t="shared" si="48"/>
        <v>202308379</v>
      </c>
      <c r="B382" s="57"/>
      <c r="C382" s="37"/>
      <c r="D382" s="21" t="e">
        <f>VLOOKUP(C382,'Customer List'!$A$3:$N$4129,2,0)</f>
        <v>#N/A</v>
      </c>
      <c r="E382" s="42"/>
      <c r="F382" s="50"/>
      <c r="G382" s="128">
        <f t="shared" si="43"/>
        <v>0</v>
      </c>
      <c r="H382" s="50"/>
      <c r="I382" s="113"/>
      <c r="J382" s="21"/>
      <c r="K382" s="50">
        <f t="shared" si="44"/>
        <v>0</v>
      </c>
      <c r="L382" s="36"/>
      <c r="M382" s="36"/>
      <c r="N382" s="136"/>
      <c r="O382" s="36"/>
      <c r="P382" s="136"/>
      <c r="Q382" s="136"/>
      <c r="R382" s="36"/>
      <c r="S382" s="136">
        <f t="shared" si="46"/>
        <v>0</v>
      </c>
      <c r="U382" s="114" t="e">
        <f t="shared" si="45"/>
        <v>#DIV/0!</v>
      </c>
      <c r="X382" s="5"/>
      <c r="Y382" s="10" t="e">
        <f t="shared" si="47"/>
        <v>#REF!</v>
      </c>
      <c r="AB382" s="5"/>
      <c r="AC382" s="5"/>
      <c r="AD382" s="10" t="e">
        <f t="shared" si="49"/>
        <v>#REF!</v>
      </c>
    </row>
    <row r="383" spans="1:30" x14ac:dyDescent="0.35">
      <c r="A383" s="21">
        <f t="shared" si="48"/>
        <v>202308380</v>
      </c>
      <c r="B383" s="57"/>
      <c r="C383" s="37"/>
      <c r="D383" s="21" t="e">
        <f>VLOOKUP(C383,'Customer List'!$A$3:$N$4129,2,0)</f>
        <v>#N/A</v>
      </c>
      <c r="E383" s="42"/>
      <c r="F383" s="50"/>
      <c r="G383" s="128">
        <f t="shared" si="43"/>
        <v>0</v>
      </c>
      <c r="H383" s="50"/>
      <c r="I383" s="113"/>
      <c r="J383" s="21"/>
      <c r="K383" s="50">
        <f t="shared" si="44"/>
        <v>0</v>
      </c>
      <c r="L383" s="136"/>
      <c r="M383" s="36"/>
      <c r="N383" s="136"/>
      <c r="O383" s="36"/>
      <c r="P383" s="36"/>
      <c r="Q383" s="136"/>
      <c r="R383" s="136"/>
      <c r="S383" s="136">
        <f t="shared" si="46"/>
        <v>0</v>
      </c>
      <c r="U383" s="114" t="e">
        <f t="shared" si="45"/>
        <v>#DIV/0!</v>
      </c>
      <c r="X383" s="5"/>
      <c r="Y383" s="10" t="e">
        <f t="shared" si="47"/>
        <v>#REF!</v>
      </c>
      <c r="AB383" s="5"/>
      <c r="AC383" s="5"/>
      <c r="AD383" s="10" t="e">
        <f t="shared" si="49"/>
        <v>#REF!</v>
      </c>
    </row>
    <row r="384" spans="1:30" x14ac:dyDescent="0.35">
      <c r="A384" s="21">
        <f t="shared" si="48"/>
        <v>202308381</v>
      </c>
      <c r="B384" s="57"/>
      <c r="C384" s="37"/>
      <c r="D384" s="21" t="e">
        <f>VLOOKUP(C384,'Customer List'!$A$3:$N$4129,2,0)</f>
        <v>#N/A</v>
      </c>
      <c r="E384" s="42"/>
      <c r="F384" s="50"/>
      <c r="G384" s="128">
        <f t="shared" si="43"/>
        <v>0</v>
      </c>
      <c r="H384" s="50"/>
      <c r="I384" s="113"/>
      <c r="J384" s="21"/>
      <c r="K384" s="50">
        <f t="shared" si="44"/>
        <v>0</v>
      </c>
      <c r="L384" s="136"/>
      <c r="M384" s="36"/>
      <c r="N384" s="136"/>
      <c r="O384" s="36"/>
      <c r="P384" s="36"/>
      <c r="Q384" s="136"/>
      <c r="R384" s="36"/>
      <c r="S384" s="136">
        <f t="shared" si="46"/>
        <v>0</v>
      </c>
      <c r="U384" s="114" t="e">
        <f t="shared" si="45"/>
        <v>#DIV/0!</v>
      </c>
      <c r="X384" s="5"/>
      <c r="Y384" s="10" t="e">
        <f t="shared" si="47"/>
        <v>#REF!</v>
      </c>
      <c r="AB384" s="5"/>
      <c r="AC384" s="5"/>
      <c r="AD384" s="10" t="e">
        <f t="shared" si="49"/>
        <v>#REF!</v>
      </c>
    </row>
    <row r="385" spans="1:30" x14ac:dyDescent="0.35">
      <c r="A385" s="21">
        <f t="shared" si="48"/>
        <v>202308382</v>
      </c>
      <c r="B385" s="57"/>
      <c r="C385" s="37"/>
      <c r="D385" s="21" t="e">
        <f>VLOOKUP(C385,'Customer List'!$A$3:$N$4129,2,0)</f>
        <v>#N/A</v>
      </c>
      <c r="E385" s="42"/>
      <c r="F385" s="50"/>
      <c r="G385" s="128">
        <f t="shared" si="43"/>
        <v>0</v>
      </c>
      <c r="H385" s="50"/>
      <c r="I385" s="113"/>
      <c r="J385" s="21"/>
      <c r="K385" s="50">
        <f t="shared" si="44"/>
        <v>0</v>
      </c>
      <c r="L385" s="136"/>
      <c r="M385" s="136"/>
      <c r="N385" s="136"/>
      <c r="O385" s="136"/>
      <c r="P385" s="36"/>
      <c r="Q385" s="136"/>
      <c r="R385" s="36"/>
      <c r="S385" s="136">
        <f t="shared" si="46"/>
        <v>0</v>
      </c>
      <c r="U385" s="114" t="e">
        <f t="shared" si="45"/>
        <v>#DIV/0!</v>
      </c>
      <c r="X385" s="5"/>
      <c r="Y385" s="10" t="e">
        <f t="shared" si="47"/>
        <v>#REF!</v>
      </c>
      <c r="AB385" s="5"/>
      <c r="AC385" s="5"/>
      <c r="AD385" s="10" t="e">
        <f t="shared" si="49"/>
        <v>#REF!</v>
      </c>
    </row>
    <row r="386" spans="1:30" x14ac:dyDescent="0.35">
      <c r="A386" s="21">
        <f t="shared" si="48"/>
        <v>202308383</v>
      </c>
      <c r="B386" s="57"/>
      <c r="C386" s="37"/>
      <c r="D386" s="21" t="e">
        <f>VLOOKUP(C386,'Customer List'!$A$3:$N$4129,2,0)</f>
        <v>#N/A</v>
      </c>
      <c r="E386" s="42"/>
      <c r="F386" s="50"/>
      <c r="G386" s="128">
        <f t="shared" si="43"/>
        <v>0</v>
      </c>
      <c r="H386" s="50"/>
      <c r="I386" s="113"/>
      <c r="J386" s="21"/>
      <c r="K386" s="50">
        <f t="shared" si="44"/>
        <v>0</v>
      </c>
      <c r="L386" s="136"/>
      <c r="M386" s="36"/>
      <c r="N386" s="36"/>
      <c r="O386" s="136"/>
      <c r="P386" s="36"/>
      <c r="Q386" s="136"/>
      <c r="R386" s="36"/>
      <c r="S386" s="136">
        <f t="shared" si="46"/>
        <v>0</v>
      </c>
      <c r="U386" s="114" t="e">
        <f t="shared" si="45"/>
        <v>#DIV/0!</v>
      </c>
      <c r="X386" s="5"/>
      <c r="Y386" s="10" t="e">
        <f t="shared" si="47"/>
        <v>#REF!</v>
      </c>
      <c r="AB386" s="5"/>
      <c r="AC386" s="5"/>
      <c r="AD386" s="10" t="e">
        <f t="shared" si="49"/>
        <v>#REF!</v>
      </c>
    </row>
    <row r="387" spans="1:30" x14ac:dyDescent="0.35">
      <c r="A387" s="21">
        <f t="shared" si="48"/>
        <v>202308384</v>
      </c>
      <c r="B387" s="57"/>
      <c r="C387" s="37"/>
      <c r="D387" s="21" t="e">
        <f>VLOOKUP(C387,'Customer List'!$A$3:$N$4129,2,0)</f>
        <v>#N/A</v>
      </c>
      <c r="E387" s="42"/>
      <c r="F387" s="50"/>
      <c r="G387" s="128">
        <f t="shared" si="43"/>
        <v>0</v>
      </c>
      <c r="H387" s="50"/>
      <c r="I387" s="113"/>
      <c r="J387" s="21"/>
      <c r="K387" s="50">
        <f t="shared" si="44"/>
        <v>0</v>
      </c>
      <c r="L387" s="136"/>
      <c r="M387" s="36"/>
      <c r="N387" s="36"/>
      <c r="O387" s="136"/>
      <c r="P387" s="36"/>
      <c r="Q387" s="136"/>
      <c r="R387" s="36"/>
      <c r="S387" s="136">
        <f t="shared" si="46"/>
        <v>0</v>
      </c>
      <c r="U387" s="114" t="e">
        <f t="shared" si="45"/>
        <v>#DIV/0!</v>
      </c>
      <c r="X387" s="5"/>
      <c r="Y387" s="10" t="e">
        <f t="shared" si="47"/>
        <v>#REF!</v>
      </c>
      <c r="AB387" s="5"/>
      <c r="AC387" s="5"/>
      <c r="AD387" s="10" t="e">
        <f t="shared" si="49"/>
        <v>#REF!</v>
      </c>
    </row>
    <row r="388" spans="1:30" x14ac:dyDescent="0.35">
      <c r="A388" s="21">
        <f t="shared" si="48"/>
        <v>202308385</v>
      </c>
      <c r="B388" s="57"/>
      <c r="C388" s="37"/>
      <c r="D388" s="21" t="e">
        <f>VLOOKUP(C388,'Customer List'!$A$3:$N$4129,2,0)</f>
        <v>#N/A</v>
      </c>
      <c r="E388" s="42"/>
      <c r="F388" s="50"/>
      <c r="G388" s="128">
        <f t="shared" si="43"/>
        <v>0</v>
      </c>
      <c r="H388" s="50"/>
      <c r="I388" s="113"/>
      <c r="J388" s="21"/>
      <c r="K388" s="50">
        <f t="shared" si="44"/>
        <v>0</v>
      </c>
      <c r="L388" s="136"/>
      <c r="M388" s="36"/>
      <c r="N388" s="36"/>
      <c r="O388" s="136"/>
      <c r="P388" s="136"/>
      <c r="Q388" s="136"/>
      <c r="R388" s="36"/>
      <c r="S388" s="136">
        <f t="shared" si="46"/>
        <v>0</v>
      </c>
      <c r="U388" s="114" t="e">
        <f t="shared" si="45"/>
        <v>#DIV/0!</v>
      </c>
      <c r="X388" s="5"/>
      <c r="Y388" s="10" t="e">
        <f t="shared" si="47"/>
        <v>#REF!</v>
      </c>
      <c r="AB388" s="5"/>
      <c r="AC388" s="5"/>
      <c r="AD388" s="10" t="e">
        <f t="shared" si="49"/>
        <v>#REF!</v>
      </c>
    </row>
    <row r="389" spans="1:30" x14ac:dyDescent="0.35">
      <c r="A389" s="21">
        <f t="shared" si="48"/>
        <v>202308386</v>
      </c>
      <c r="B389" s="57"/>
      <c r="C389" s="37"/>
      <c r="D389" s="21" t="e">
        <f>VLOOKUP(C389,'Customer List'!$A$3:$N$4129,2,0)</f>
        <v>#N/A</v>
      </c>
      <c r="E389" s="42"/>
      <c r="F389" s="50"/>
      <c r="G389" s="128">
        <f t="shared" ref="G389:G452" si="50">F389*0.08</f>
        <v>0</v>
      </c>
      <c r="H389" s="50"/>
      <c r="I389" s="113"/>
      <c r="J389" s="21"/>
      <c r="K389" s="50">
        <f t="shared" si="44"/>
        <v>0</v>
      </c>
      <c r="L389" s="136"/>
      <c r="M389" s="36"/>
      <c r="N389" s="136"/>
      <c r="O389" s="136"/>
      <c r="P389" s="36"/>
      <c r="Q389" s="36"/>
      <c r="R389" s="36"/>
      <c r="S389" s="136">
        <f t="shared" si="46"/>
        <v>0</v>
      </c>
      <c r="U389" s="114" t="e">
        <f t="shared" si="45"/>
        <v>#DIV/0!</v>
      </c>
      <c r="X389" s="5"/>
      <c r="Y389" s="10" t="e">
        <f t="shared" si="47"/>
        <v>#REF!</v>
      </c>
      <c r="AB389" s="5"/>
      <c r="AC389" s="5"/>
      <c r="AD389" s="10" t="e">
        <f t="shared" si="49"/>
        <v>#REF!</v>
      </c>
    </row>
    <row r="390" spans="1:30" x14ac:dyDescent="0.35">
      <c r="A390" s="21">
        <f t="shared" si="48"/>
        <v>202308387</v>
      </c>
      <c r="B390" s="57"/>
      <c r="C390" s="37"/>
      <c r="D390" s="21" t="e">
        <f>VLOOKUP(C390,'Customer List'!$A$3:$N$4129,2,0)</f>
        <v>#N/A</v>
      </c>
      <c r="E390" s="42"/>
      <c r="F390" s="50"/>
      <c r="G390" s="128">
        <f t="shared" si="50"/>
        <v>0</v>
      </c>
      <c r="H390" s="50"/>
      <c r="I390" s="113"/>
      <c r="J390" s="21"/>
      <c r="K390" s="50">
        <f t="shared" si="44"/>
        <v>0</v>
      </c>
      <c r="L390" s="136"/>
      <c r="M390" s="36"/>
      <c r="N390" s="36"/>
      <c r="O390" s="36"/>
      <c r="P390" s="136"/>
      <c r="Q390" s="136"/>
      <c r="R390" s="36"/>
      <c r="S390" s="136">
        <f t="shared" si="46"/>
        <v>0</v>
      </c>
      <c r="U390" s="114" t="e">
        <f t="shared" si="45"/>
        <v>#DIV/0!</v>
      </c>
      <c r="X390" s="5"/>
      <c r="Y390" s="10" t="e">
        <f t="shared" si="47"/>
        <v>#REF!</v>
      </c>
      <c r="AB390" s="5"/>
      <c r="AC390" s="5"/>
      <c r="AD390" s="10" t="e">
        <f t="shared" si="49"/>
        <v>#REF!</v>
      </c>
    </row>
    <row r="391" spans="1:30" x14ac:dyDescent="0.35">
      <c r="A391" s="21">
        <f t="shared" si="48"/>
        <v>202308388</v>
      </c>
      <c r="B391" s="57"/>
      <c r="C391" s="37"/>
      <c r="D391" s="21" t="e">
        <f>VLOOKUP(C391,'Customer List'!$A$3:$N$4129,2,0)</f>
        <v>#N/A</v>
      </c>
      <c r="E391" s="42"/>
      <c r="F391" s="50"/>
      <c r="G391" s="128">
        <f t="shared" si="50"/>
        <v>0</v>
      </c>
      <c r="H391" s="50"/>
      <c r="I391" s="113"/>
      <c r="J391" s="21"/>
      <c r="K391" s="50">
        <f t="shared" si="44"/>
        <v>0</v>
      </c>
      <c r="L391" s="136"/>
      <c r="M391" s="36"/>
      <c r="N391" s="36"/>
      <c r="O391" s="36"/>
      <c r="P391" s="136"/>
      <c r="Q391" s="136"/>
      <c r="R391" s="36"/>
      <c r="S391" s="136">
        <f t="shared" si="46"/>
        <v>0</v>
      </c>
      <c r="U391" s="114" t="e">
        <f t="shared" si="45"/>
        <v>#DIV/0!</v>
      </c>
      <c r="X391" s="5"/>
      <c r="Y391" s="10" t="e">
        <f t="shared" si="47"/>
        <v>#REF!</v>
      </c>
      <c r="AB391" s="5"/>
      <c r="AC391" s="5"/>
      <c r="AD391" s="10" t="e">
        <f t="shared" si="49"/>
        <v>#REF!</v>
      </c>
    </row>
    <row r="392" spans="1:30" x14ac:dyDescent="0.35">
      <c r="A392" s="21">
        <f t="shared" si="48"/>
        <v>202308389</v>
      </c>
      <c r="B392" s="57"/>
      <c r="C392" s="37"/>
      <c r="D392" s="21" t="e">
        <f>VLOOKUP(C392,'Customer List'!$A$3:$N$4129,2,0)</f>
        <v>#N/A</v>
      </c>
      <c r="E392" s="42"/>
      <c r="F392" s="50"/>
      <c r="G392" s="128">
        <f t="shared" si="50"/>
        <v>0</v>
      </c>
      <c r="H392" s="50"/>
      <c r="I392" s="113"/>
      <c r="J392" s="21"/>
      <c r="K392" s="50">
        <f t="shared" si="44"/>
        <v>0</v>
      </c>
      <c r="L392" s="136"/>
      <c r="M392" s="36"/>
      <c r="N392" s="36"/>
      <c r="O392" s="36"/>
      <c r="P392" s="136"/>
      <c r="Q392" s="136"/>
      <c r="R392" s="36"/>
      <c r="S392" s="136">
        <f t="shared" si="46"/>
        <v>0</v>
      </c>
      <c r="U392" s="114" t="e">
        <f t="shared" si="45"/>
        <v>#DIV/0!</v>
      </c>
      <c r="X392" s="5"/>
      <c r="Y392" s="10" t="e">
        <f t="shared" si="47"/>
        <v>#REF!</v>
      </c>
      <c r="AB392" s="5"/>
      <c r="AC392" s="5"/>
      <c r="AD392" s="10" t="e">
        <f t="shared" si="49"/>
        <v>#REF!</v>
      </c>
    </row>
    <row r="393" spans="1:30" x14ac:dyDescent="0.35">
      <c r="A393" s="21">
        <f t="shared" si="48"/>
        <v>202308390</v>
      </c>
      <c r="B393" s="57"/>
      <c r="C393" s="37"/>
      <c r="D393" s="21" t="e">
        <f>VLOOKUP(C393,'Customer List'!$A$3:$N$4129,2,0)</f>
        <v>#N/A</v>
      </c>
      <c r="E393" s="42"/>
      <c r="F393" s="50"/>
      <c r="G393" s="128">
        <f t="shared" si="50"/>
        <v>0</v>
      </c>
      <c r="H393" s="50"/>
      <c r="I393" s="113"/>
      <c r="J393" s="21"/>
      <c r="K393" s="50">
        <f>F393+G393-H393-J393</f>
        <v>0</v>
      </c>
      <c r="L393" s="136"/>
      <c r="M393" s="36"/>
      <c r="N393" s="36"/>
      <c r="O393" s="36"/>
      <c r="P393" s="136"/>
      <c r="Q393" s="136"/>
      <c r="R393" s="36"/>
      <c r="S393" s="136">
        <f t="shared" si="46"/>
        <v>0</v>
      </c>
      <c r="U393" s="114" t="e">
        <f t="shared" si="45"/>
        <v>#DIV/0!</v>
      </c>
      <c r="X393" s="5"/>
      <c r="Y393" s="10" t="e">
        <f t="shared" si="47"/>
        <v>#REF!</v>
      </c>
      <c r="AB393" s="5"/>
      <c r="AC393" s="5"/>
      <c r="AD393" s="10" t="e">
        <f t="shared" si="49"/>
        <v>#REF!</v>
      </c>
    </row>
    <row r="394" spans="1:30" x14ac:dyDescent="0.35">
      <c r="A394" s="21">
        <f t="shared" si="48"/>
        <v>202308391</v>
      </c>
      <c r="B394" s="57"/>
      <c r="C394" s="37"/>
      <c r="D394" s="21" t="e">
        <f>VLOOKUP(C394,'Customer List'!$A$3:$N$4129,2,0)</f>
        <v>#N/A</v>
      </c>
      <c r="E394" s="42"/>
      <c r="F394" s="50"/>
      <c r="G394" s="128">
        <f t="shared" si="50"/>
        <v>0</v>
      </c>
      <c r="H394" s="50"/>
      <c r="I394" s="113"/>
      <c r="J394" s="21"/>
      <c r="K394" s="50">
        <f t="shared" ref="K394:K457" si="51">F394+G394-H394-J394</f>
        <v>0</v>
      </c>
      <c r="L394" s="136"/>
      <c r="M394" s="36"/>
      <c r="N394" s="136"/>
      <c r="O394" s="136"/>
      <c r="P394" s="136"/>
      <c r="Q394" s="136"/>
      <c r="R394" s="36"/>
      <c r="S394" s="136">
        <f t="shared" si="46"/>
        <v>0</v>
      </c>
      <c r="U394" s="114" t="e">
        <f t="shared" si="45"/>
        <v>#DIV/0!</v>
      </c>
      <c r="X394" s="5"/>
      <c r="Y394" s="10" t="e">
        <f t="shared" si="47"/>
        <v>#REF!</v>
      </c>
      <c r="AB394" s="5"/>
      <c r="AC394" s="5"/>
      <c r="AD394" s="10" t="e">
        <f t="shared" si="49"/>
        <v>#REF!</v>
      </c>
    </row>
    <row r="395" spans="1:30" x14ac:dyDescent="0.35">
      <c r="A395" s="21">
        <f t="shared" si="48"/>
        <v>202308392</v>
      </c>
      <c r="B395" s="57"/>
      <c r="C395" s="37"/>
      <c r="D395" s="21" t="e">
        <f>VLOOKUP(C395,'Customer List'!$A$3:$N$4129,2,0)</f>
        <v>#N/A</v>
      </c>
      <c r="E395" s="42"/>
      <c r="F395" s="50"/>
      <c r="G395" s="128">
        <f t="shared" si="50"/>
        <v>0</v>
      </c>
      <c r="H395" s="50"/>
      <c r="I395" s="113"/>
      <c r="J395" s="21"/>
      <c r="K395" s="50">
        <f t="shared" si="51"/>
        <v>0</v>
      </c>
      <c r="L395" s="136"/>
      <c r="M395" s="36"/>
      <c r="N395" s="136"/>
      <c r="O395" s="36"/>
      <c r="P395" s="136"/>
      <c r="Q395" s="136"/>
      <c r="R395" s="36"/>
      <c r="S395" s="136">
        <f t="shared" si="46"/>
        <v>0</v>
      </c>
      <c r="U395" s="114" t="e">
        <f t="shared" ref="U395:U460" si="52">T395/(F395+G395)</f>
        <v>#DIV/0!</v>
      </c>
      <c r="X395" s="5"/>
      <c r="Y395" s="10" t="e">
        <f t="shared" si="47"/>
        <v>#REF!</v>
      </c>
      <c r="AB395" s="5"/>
      <c r="AC395" s="5"/>
      <c r="AD395" s="10" t="e">
        <f t="shared" si="49"/>
        <v>#REF!</v>
      </c>
    </row>
    <row r="396" spans="1:30" x14ac:dyDescent="0.35">
      <c r="A396" s="21">
        <f t="shared" si="48"/>
        <v>202308393</v>
      </c>
      <c r="B396" s="57"/>
      <c r="C396" s="37"/>
      <c r="D396" s="21" t="e">
        <f>VLOOKUP(C396,'Customer List'!$A$3:$N$4129,2,0)</f>
        <v>#N/A</v>
      </c>
      <c r="E396" s="42"/>
      <c r="F396" s="50"/>
      <c r="G396" s="128">
        <f t="shared" si="50"/>
        <v>0</v>
      </c>
      <c r="H396" s="50"/>
      <c r="I396" s="113"/>
      <c r="J396" s="21"/>
      <c r="K396" s="50">
        <f t="shared" si="51"/>
        <v>0</v>
      </c>
      <c r="L396" s="136"/>
      <c r="M396" s="36"/>
      <c r="N396" s="36"/>
      <c r="O396" s="136"/>
      <c r="P396" s="36"/>
      <c r="Q396" s="136"/>
      <c r="R396" s="36"/>
      <c r="S396" s="136">
        <f t="shared" ref="S396:S568" si="53">SUM(F396:G396)-H396-SUM(L396:R396)</f>
        <v>0</v>
      </c>
      <c r="U396" s="114" t="e">
        <f t="shared" si="52"/>
        <v>#DIV/0!</v>
      </c>
      <c r="X396" s="5"/>
      <c r="Y396" s="10" t="e">
        <f t="shared" si="47"/>
        <v>#REF!</v>
      </c>
      <c r="AB396" s="5"/>
      <c r="AC396" s="5"/>
      <c r="AD396" s="10" t="e">
        <f t="shared" si="49"/>
        <v>#REF!</v>
      </c>
    </row>
    <row r="397" spans="1:30" x14ac:dyDescent="0.35">
      <c r="A397" s="21">
        <f t="shared" si="48"/>
        <v>202308394</v>
      </c>
      <c r="B397" s="57"/>
      <c r="C397" s="37"/>
      <c r="D397" s="21" t="e">
        <f>VLOOKUP(C397,'Customer List'!$A$3:$N$4129,2,0)</f>
        <v>#N/A</v>
      </c>
      <c r="E397" s="42"/>
      <c r="F397" s="50"/>
      <c r="G397" s="128">
        <f t="shared" si="50"/>
        <v>0</v>
      </c>
      <c r="H397" s="50"/>
      <c r="I397" s="113"/>
      <c r="J397" s="21"/>
      <c r="K397" s="50">
        <f t="shared" si="51"/>
        <v>0</v>
      </c>
      <c r="L397" s="136"/>
      <c r="M397" s="36"/>
      <c r="N397" s="36"/>
      <c r="O397" s="136"/>
      <c r="P397" s="36"/>
      <c r="Q397" s="136"/>
      <c r="R397" s="36"/>
      <c r="S397" s="136">
        <f t="shared" si="53"/>
        <v>0</v>
      </c>
      <c r="U397" s="114" t="e">
        <f t="shared" si="52"/>
        <v>#DIV/0!</v>
      </c>
      <c r="X397" s="5"/>
      <c r="Y397" s="10" t="e">
        <f t="shared" si="47"/>
        <v>#REF!</v>
      </c>
      <c r="AB397" s="5"/>
      <c r="AC397" s="5"/>
      <c r="AD397" s="10" t="e">
        <f t="shared" si="49"/>
        <v>#REF!</v>
      </c>
    </row>
    <row r="398" spans="1:30" x14ac:dyDescent="0.35">
      <c r="A398" s="21">
        <f t="shared" si="48"/>
        <v>202308395</v>
      </c>
      <c r="B398" s="57"/>
      <c r="C398" s="37"/>
      <c r="D398" s="21" t="e">
        <f>VLOOKUP(C398,'Customer List'!$A$3:$N$4129,2,0)</f>
        <v>#N/A</v>
      </c>
      <c r="E398" s="42"/>
      <c r="F398" s="50"/>
      <c r="G398" s="128">
        <f t="shared" si="50"/>
        <v>0</v>
      </c>
      <c r="H398" s="50"/>
      <c r="I398" s="113"/>
      <c r="J398" s="21"/>
      <c r="K398" s="50">
        <f t="shared" si="51"/>
        <v>0</v>
      </c>
      <c r="L398" s="136"/>
      <c r="M398" s="36"/>
      <c r="N398" s="36"/>
      <c r="O398" s="136"/>
      <c r="P398" s="36"/>
      <c r="Q398" s="136"/>
      <c r="R398" s="36"/>
      <c r="S398" s="136">
        <f t="shared" si="53"/>
        <v>0</v>
      </c>
      <c r="U398" s="114" t="e">
        <f t="shared" si="52"/>
        <v>#DIV/0!</v>
      </c>
      <c r="X398" s="5"/>
      <c r="Y398" s="10" t="e">
        <f t="shared" si="47"/>
        <v>#REF!</v>
      </c>
      <c r="AB398" s="5"/>
      <c r="AC398" s="5"/>
      <c r="AD398" s="10" t="e">
        <f t="shared" si="49"/>
        <v>#REF!</v>
      </c>
    </row>
    <row r="399" spans="1:30" x14ac:dyDescent="0.35">
      <c r="A399" s="21">
        <f t="shared" si="48"/>
        <v>202308396</v>
      </c>
      <c r="B399" s="57"/>
      <c r="C399" s="37"/>
      <c r="D399" s="21" t="e">
        <f>VLOOKUP(C399,'Customer List'!$A$3:$N$4129,2,0)</f>
        <v>#N/A</v>
      </c>
      <c r="E399" s="42"/>
      <c r="F399" s="50"/>
      <c r="G399" s="128">
        <f t="shared" si="50"/>
        <v>0</v>
      </c>
      <c r="H399" s="50"/>
      <c r="I399" s="113"/>
      <c r="J399" s="21"/>
      <c r="K399" s="50">
        <f t="shared" si="51"/>
        <v>0</v>
      </c>
      <c r="L399" s="136"/>
      <c r="M399" s="36"/>
      <c r="N399" s="136"/>
      <c r="O399" s="136"/>
      <c r="P399" s="136"/>
      <c r="Q399" s="136"/>
      <c r="R399" s="36"/>
      <c r="S399" s="136">
        <f t="shared" si="53"/>
        <v>0</v>
      </c>
      <c r="U399" s="114" t="e">
        <f t="shared" si="52"/>
        <v>#DIV/0!</v>
      </c>
      <c r="X399" s="5"/>
      <c r="Y399" s="10" t="e">
        <f t="shared" si="47"/>
        <v>#REF!</v>
      </c>
      <c r="AB399" s="5"/>
      <c r="AC399" s="5"/>
      <c r="AD399" s="10" t="e">
        <f t="shared" si="49"/>
        <v>#REF!</v>
      </c>
    </row>
    <row r="400" spans="1:30" x14ac:dyDescent="0.35">
      <c r="A400" s="21">
        <f t="shared" si="48"/>
        <v>202308397</v>
      </c>
      <c r="B400" s="57"/>
      <c r="C400" s="37"/>
      <c r="D400" s="21" t="e">
        <f>VLOOKUP(C400,'Customer List'!$A$3:$N$4129,2,0)</f>
        <v>#N/A</v>
      </c>
      <c r="E400" s="42"/>
      <c r="F400" s="50"/>
      <c r="G400" s="128">
        <f t="shared" si="50"/>
        <v>0</v>
      </c>
      <c r="H400" s="50"/>
      <c r="I400" s="113"/>
      <c r="J400" s="21"/>
      <c r="K400" s="50">
        <f t="shared" si="51"/>
        <v>0</v>
      </c>
      <c r="L400" s="136"/>
      <c r="M400" s="36"/>
      <c r="N400" s="136"/>
      <c r="O400" s="136"/>
      <c r="P400" s="136"/>
      <c r="Q400" s="136"/>
      <c r="R400" s="36"/>
      <c r="S400" s="136">
        <f t="shared" si="53"/>
        <v>0</v>
      </c>
      <c r="U400" s="114" t="e">
        <f t="shared" si="52"/>
        <v>#DIV/0!</v>
      </c>
      <c r="X400" s="5"/>
      <c r="Y400" s="10" t="e">
        <f t="shared" si="47"/>
        <v>#REF!</v>
      </c>
      <c r="AB400" s="5"/>
      <c r="AC400" s="5"/>
      <c r="AD400" s="10" t="e">
        <f t="shared" si="49"/>
        <v>#REF!</v>
      </c>
    </row>
    <row r="401" spans="1:30" x14ac:dyDescent="0.35">
      <c r="A401" s="21">
        <f t="shared" si="48"/>
        <v>202308398</v>
      </c>
      <c r="B401" s="57"/>
      <c r="C401" s="37"/>
      <c r="D401" s="21" t="e">
        <f>VLOOKUP(C401,'Customer List'!$A$3:$N$4129,2,0)</f>
        <v>#N/A</v>
      </c>
      <c r="E401" s="42"/>
      <c r="F401" s="50"/>
      <c r="G401" s="128">
        <f t="shared" si="50"/>
        <v>0</v>
      </c>
      <c r="H401" s="50"/>
      <c r="I401" s="113"/>
      <c r="J401" s="21"/>
      <c r="K401" s="50">
        <f t="shared" si="51"/>
        <v>0</v>
      </c>
      <c r="L401" s="136"/>
      <c r="M401" s="36"/>
      <c r="N401" s="36"/>
      <c r="O401" s="136"/>
      <c r="P401" s="136"/>
      <c r="Q401" s="136"/>
      <c r="R401" s="136"/>
      <c r="S401" s="136">
        <f t="shared" si="53"/>
        <v>0</v>
      </c>
      <c r="U401" s="114" t="e">
        <f t="shared" si="52"/>
        <v>#DIV/0!</v>
      </c>
      <c r="X401" s="5"/>
      <c r="Y401" s="10" t="e">
        <f t="shared" ref="Y401:Y464" si="54">Y400-X401</f>
        <v>#REF!</v>
      </c>
      <c r="AB401" s="5"/>
      <c r="AC401" s="5"/>
      <c r="AD401" s="10" t="e">
        <f t="shared" si="49"/>
        <v>#REF!</v>
      </c>
    </row>
    <row r="402" spans="1:30" x14ac:dyDescent="0.35">
      <c r="A402" s="21">
        <f t="shared" si="48"/>
        <v>202308399</v>
      </c>
      <c r="B402" s="57"/>
      <c r="C402" s="37"/>
      <c r="D402" s="21" t="e">
        <f>VLOOKUP(C402,'Customer List'!$A$3:$N$4129,2,0)</f>
        <v>#N/A</v>
      </c>
      <c r="E402" s="42"/>
      <c r="F402" s="50"/>
      <c r="G402" s="128">
        <f t="shared" si="50"/>
        <v>0</v>
      </c>
      <c r="H402" s="50"/>
      <c r="I402" s="113"/>
      <c r="J402" s="21"/>
      <c r="K402" s="50">
        <f t="shared" si="51"/>
        <v>0</v>
      </c>
      <c r="L402" s="136"/>
      <c r="M402" s="36"/>
      <c r="N402" s="36"/>
      <c r="O402" s="136"/>
      <c r="P402" s="136"/>
      <c r="Q402" s="136"/>
      <c r="R402" s="36"/>
      <c r="S402" s="136">
        <f t="shared" si="53"/>
        <v>0</v>
      </c>
      <c r="U402" s="114" t="e">
        <f t="shared" si="52"/>
        <v>#DIV/0!</v>
      </c>
      <c r="X402" s="5"/>
      <c r="Y402" s="10" t="e">
        <f t="shared" si="54"/>
        <v>#REF!</v>
      </c>
      <c r="AB402" s="5"/>
      <c r="AC402" s="5"/>
      <c r="AD402" s="10" t="e">
        <f t="shared" si="49"/>
        <v>#REF!</v>
      </c>
    </row>
    <row r="403" spans="1:30" x14ac:dyDescent="0.35">
      <c r="A403" s="21">
        <f t="shared" si="48"/>
        <v>202308400</v>
      </c>
      <c r="B403" s="57"/>
      <c r="C403" s="37"/>
      <c r="D403" s="21" t="e">
        <f>VLOOKUP(C403,'Customer List'!$A$3:$N$4129,2,0)</f>
        <v>#N/A</v>
      </c>
      <c r="E403" s="42"/>
      <c r="F403" s="50"/>
      <c r="G403" s="128">
        <f t="shared" si="50"/>
        <v>0</v>
      </c>
      <c r="H403" s="50"/>
      <c r="I403" s="113"/>
      <c r="J403" s="21"/>
      <c r="K403" s="50">
        <f t="shared" si="51"/>
        <v>0</v>
      </c>
      <c r="L403" s="136"/>
      <c r="M403" s="36"/>
      <c r="N403" s="36"/>
      <c r="O403" s="36"/>
      <c r="P403" s="36"/>
      <c r="Q403" s="136"/>
      <c r="R403" s="36"/>
      <c r="S403" s="136">
        <f t="shared" si="53"/>
        <v>0</v>
      </c>
      <c r="U403" s="114" t="e">
        <f t="shared" si="52"/>
        <v>#DIV/0!</v>
      </c>
      <c r="X403" s="5"/>
      <c r="Y403" s="10" t="e">
        <f t="shared" si="54"/>
        <v>#REF!</v>
      </c>
      <c r="AB403" s="5"/>
      <c r="AC403" s="5"/>
      <c r="AD403" s="10" t="e">
        <f t="shared" si="49"/>
        <v>#REF!</v>
      </c>
    </row>
    <row r="404" spans="1:30" x14ac:dyDescent="0.35">
      <c r="A404" s="21">
        <f t="shared" si="48"/>
        <v>202308401</v>
      </c>
      <c r="B404" s="57"/>
      <c r="C404" s="37"/>
      <c r="D404" s="21" t="e">
        <f>VLOOKUP(C404,'Customer List'!$A$3:$N$4129,2,0)</f>
        <v>#N/A</v>
      </c>
      <c r="E404" s="42"/>
      <c r="F404" s="50"/>
      <c r="G404" s="128">
        <f t="shared" si="50"/>
        <v>0</v>
      </c>
      <c r="H404" s="50"/>
      <c r="I404" s="113"/>
      <c r="J404" s="21"/>
      <c r="K404" s="50">
        <f t="shared" si="51"/>
        <v>0</v>
      </c>
      <c r="L404" s="136"/>
      <c r="M404" s="36"/>
      <c r="N404" s="36"/>
      <c r="O404" s="136"/>
      <c r="P404" s="36"/>
      <c r="Q404" s="136"/>
      <c r="R404" s="36"/>
      <c r="S404" s="136">
        <f t="shared" si="53"/>
        <v>0</v>
      </c>
      <c r="U404" s="114" t="e">
        <f t="shared" si="52"/>
        <v>#DIV/0!</v>
      </c>
      <c r="X404" s="5"/>
      <c r="Y404" s="10" t="e">
        <f t="shared" si="54"/>
        <v>#REF!</v>
      </c>
      <c r="AB404" s="5"/>
      <c r="AC404" s="5"/>
      <c r="AD404" s="10" t="e">
        <f t="shared" si="49"/>
        <v>#REF!</v>
      </c>
    </row>
    <row r="405" spans="1:30" x14ac:dyDescent="0.35">
      <c r="A405" s="21">
        <f t="shared" si="48"/>
        <v>202308402</v>
      </c>
      <c r="B405" s="57"/>
      <c r="C405" s="37"/>
      <c r="D405" s="21" t="e">
        <f>VLOOKUP(C405,'Customer List'!$A$3:$N$4129,2,0)</f>
        <v>#N/A</v>
      </c>
      <c r="E405" s="42"/>
      <c r="F405" s="50"/>
      <c r="G405" s="128">
        <f t="shared" si="50"/>
        <v>0</v>
      </c>
      <c r="H405" s="50"/>
      <c r="I405" s="113"/>
      <c r="J405" s="21"/>
      <c r="K405" s="50">
        <f t="shared" si="51"/>
        <v>0</v>
      </c>
      <c r="L405" s="136"/>
      <c r="M405" s="36"/>
      <c r="N405" s="136"/>
      <c r="O405" s="136"/>
      <c r="P405" s="136"/>
      <c r="Q405" s="136"/>
      <c r="R405" s="36"/>
      <c r="S405" s="136">
        <f t="shared" si="53"/>
        <v>0</v>
      </c>
      <c r="U405" s="114" t="e">
        <f t="shared" si="52"/>
        <v>#DIV/0!</v>
      </c>
      <c r="X405" s="5"/>
      <c r="Y405" s="10" t="e">
        <f t="shared" si="54"/>
        <v>#REF!</v>
      </c>
      <c r="AB405" s="5"/>
      <c r="AC405" s="5"/>
      <c r="AD405" s="10" t="e">
        <f t="shared" si="49"/>
        <v>#REF!</v>
      </c>
    </row>
    <row r="406" spans="1:30" x14ac:dyDescent="0.35">
      <c r="A406" s="21">
        <f t="shared" si="48"/>
        <v>202308403</v>
      </c>
      <c r="B406" s="57"/>
      <c r="C406" s="37"/>
      <c r="D406" s="21" t="e">
        <f>VLOOKUP(C406,'Customer List'!$A$3:$N$4129,2,0)</f>
        <v>#N/A</v>
      </c>
      <c r="E406" s="42"/>
      <c r="F406" s="50"/>
      <c r="G406" s="128">
        <f t="shared" si="50"/>
        <v>0</v>
      </c>
      <c r="H406" s="50"/>
      <c r="I406" s="113"/>
      <c r="J406" s="21"/>
      <c r="K406" s="50">
        <f t="shared" si="51"/>
        <v>0</v>
      </c>
      <c r="L406" s="136"/>
      <c r="M406" s="36"/>
      <c r="N406" s="36"/>
      <c r="O406" s="136"/>
      <c r="P406" s="136"/>
      <c r="Q406" s="136"/>
      <c r="R406" s="36"/>
      <c r="S406" s="136">
        <f t="shared" si="53"/>
        <v>0</v>
      </c>
      <c r="U406" s="114" t="e">
        <f t="shared" si="52"/>
        <v>#DIV/0!</v>
      </c>
      <c r="X406" s="5"/>
      <c r="Y406" s="10" t="e">
        <f t="shared" si="54"/>
        <v>#REF!</v>
      </c>
      <c r="AB406" s="5"/>
      <c r="AC406" s="5"/>
      <c r="AD406" s="10" t="e">
        <f t="shared" si="49"/>
        <v>#REF!</v>
      </c>
    </row>
    <row r="407" spans="1:30" x14ac:dyDescent="0.35">
      <c r="A407" s="21">
        <f t="shared" si="48"/>
        <v>202308404</v>
      </c>
      <c r="B407" s="57"/>
      <c r="C407" s="37"/>
      <c r="D407" s="21" t="e">
        <f>VLOOKUP(C407,'Customer List'!$A$3:$N$4129,2,0)</f>
        <v>#N/A</v>
      </c>
      <c r="E407" s="42"/>
      <c r="F407" s="50"/>
      <c r="G407" s="128">
        <f t="shared" si="50"/>
        <v>0</v>
      </c>
      <c r="H407" s="50"/>
      <c r="I407" s="113"/>
      <c r="J407" s="21"/>
      <c r="K407" s="50">
        <f t="shared" si="51"/>
        <v>0</v>
      </c>
      <c r="L407" s="136"/>
      <c r="M407" s="36"/>
      <c r="N407" s="36"/>
      <c r="O407" s="136"/>
      <c r="P407" s="136"/>
      <c r="Q407" s="136"/>
      <c r="R407" s="36"/>
      <c r="S407" s="136">
        <f t="shared" si="53"/>
        <v>0</v>
      </c>
      <c r="U407" s="114" t="e">
        <f t="shared" si="52"/>
        <v>#DIV/0!</v>
      </c>
      <c r="X407" s="5"/>
      <c r="Y407" s="10" t="e">
        <f t="shared" si="54"/>
        <v>#REF!</v>
      </c>
      <c r="AB407" s="5"/>
      <c r="AC407" s="5"/>
      <c r="AD407" s="10" t="e">
        <f t="shared" si="49"/>
        <v>#REF!</v>
      </c>
    </row>
    <row r="408" spans="1:30" x14ac:dyDescent="0.35">
      <c r="A408" s="21">
        <f t="shared" si="48"/>
        <v>202308405</v>
      </c>
      <c r="B408" s="57"/>
      <c r="C408" s="37"/>
      <c r="D408" s="21" t="e">
        <f>VLOOKUP(C408,'Customer List'!$A$3:$N$4129,2,0)</f>
        <v>#N/A</v>
      </c>
      <c r="E408" s="42"/>
      <c r="F408" s="50"/>
      <c r="G408" s="128">
        <f t="shared" si="50"/>
        <v>0</v>
      </c>
      <c r="H408" s="50"/>
      <c r="I408" s="113"/>
      <c r="J408" s="21"/>
      <c r="K408" s="50">
        <f t="shared" si="51"/>
        <v>0</v>
      </c>
      <c r="L408" s="136"/>
      <c r="M408" s="36"/>
      <c r="N408" s="136"/>
      <c r="O408" s="136"/>
      <c r="P408" s="136"/>
      <c r="Q408" s="136"/>
      <c r="R408" s="36"/>
      <c r="S408" s="136">
        <f t="shared" si="53"/>
        <v>0</v>
      </c>
      <c r="U408" s="114" t="e">
        <f t="shared" si="52"/>
        <v>#DIV/0!</v>
      </c>
      <c r="X408" s="5"/>
      <c r="Y408" s="10" t="e">
        <f t="shared" si="54"/>
        <v>#REF!</v>
      </c>
      <c r="AB408" s="5"/>
      <c r="AC408" s="5"/>
      <c r="AD408" s="10" t="e">
        <f t="shared" si="49"/>
        <v>#REF!</v>
      </c>
    </row>
    <row r="409" spans="1:30" x14ac:dyDescent="0.35">
      <c r="A409" s="21">
        <f t="shared" si="48"/>
        <v>202308406</v>
      </c>
      <c r="B409" s="57"/>
      <c r="C409" s="37"/>
      <c r="D409" s="21" t="e">
        <f>VLOOKUP(C409,'Customer List'!$A$3:$N$4129,2,0)</f>
        <v>#N/A</v>
      </c>
      <c r="E409" s="42"/>
      <c r="F409" s="50"/>
      <c r="G409" s="128">
        <f t="shared" si="50"/>
        <v>0</v>
      </c>
      <c r="H409" s="50"/>
      <c r="I409" s="113"/>
      <c r="J409" s="21"/>
      <c r="K409" s="50">
        <f t="shared" si="51"/>
        <v>0</v>
      </c>
      <c r="L409" s="136"/>
      <c r="M409" s="36"/>
      <c r="N409" s="136"/>
      <c r="O409" s="136"/>
      <c r="P409" s="136"/>
      <c r="Q409" s="136"/>
      <c r="R409" s="36"/>
      <c r="S409" s="136">
        <f t="shared" si="53"/>
        <v>0</v>
      </c>
      <c r="U409" s="114" t="e">
        <f t="shared" si="52"/>
        <v>#DIV/0!</v>
      </c>
      <c r="X409" s="5"/>
      <c r="Y409" s="10" t="e">
        <f t="shared" si="54"/>
        <v>#REF!</v>
      </c>
      <c r="AB409" s="5"/>
      <c r="AC409" s="5"/>
      <c r="AD409" s="10" t="e">
        <f t="shared" si="49"/>
        <v>#REF!</v>
      </c>
    </row>
    <row r="410" spans="1:30" x14ac:dyDescent="0.35">
      <c r="A410" s="21">
        <f t="shared" ref="A410:A473" si="55">A409+1</f>
        <v>202308407</v>
      </c>
      <c r="B410" s="57"/>
      <c r="C410" s="37"/>
      <c r="D410" s="21" t="e">
        <f>VLOOKUP(C410,'Customer List'!$A$3:$N$4129,2,0)</f>
        <v>#N/A</v>
      </c>
      <c r="E410" s="42"/>
      <c r="F410" s="50"/>
      <c r="G410" s="128">
        <f t="shared" si="50"/>
        <v>0</v>
      </c>
      <c r="H410" s="50"/>
      <c r="I410" s="113"/>
      <c r="J410" s="21"/>
      <c r="K410" s="50">
        <f t="shared" si="51"/>
        <v>0</v>
      </c>
      <c r="L410" s="136"/>
      <c r="M410" s="136"/>
      <c r="N410" s="136"/>
      <c r="O410" s="136"/>
      <c r="P410" s="36"/>
      <c r="Q410" s="136"/>
      <c r="R410" s="36"/>
      <c r="S410" s="136">
        <f t="shared" si="53"/>
        <v>0</v>
      </c>
      <c r="U410" s="114" t="e">
        <f t="shared" si="52"/>
        <v>#DIV/0!</v>
      </c>
      <c r="X410" s="5"/>
      <c r="Y410" s="10" t="e">
        <f t="shared" si="54"/>
        <v>#REF!</v>
      </c>
      <c r="AB410" s="5"/>
      <c r="AC410" s="5"/>
      <c r="AD410" s="10" t="e">
        <f t="shared" si="49"/>
        <v>#REF!</v>
      </c>
    </row>
    <row r="411" spans="1:30" x14ac:dyDescent="0.35">
      <c r="A411" s="21">
        <f t="shared" si="55"/>
        <v>202308408</v>
      </c>
      <c r="B411" s="57"/>
      <c r="C411" s="37"/>
      <c r="D411" s="21" t="e">
        <f>VLOOKUP(C411,'Customer List'!$A$3:$N$4129,2,0)</f>
        <v>#N/A</v>
      </c>
      <c r="E411" s="42"/>
      <c r="F411" s="50"/>
      <c r="G411" s="128">
        <f t="shared" si="50"/>
        <v>0</v>
      </c>
      <c r="H411" s="50"/>
      <c r="I411" s="113"/>
      <c r="J411" s="21"/>
      <c r="K411" s="50">
        <f t="shared" si="51"/>
        <v>0</v>
      </c>
      <c r="L411" s="136"/>
      <c r="M411" s="36"/>
      <c r="N411" s="136"/>
      <c r="O411" s="136"/>
      <c r="P411" s="36"/>
      <c r="Q411" s="136"/>
      <c r="R411" s="36"/>
      <c r="S411" s="136">
        <f t="shared" si="53"/>
        <v>0</v>
      </c>
      <c r="U411" s="114" t="e">
        <f t="shared" si="52"/>
        <v>#DIV/0!</v>
      </c>
      <c r="X411" s="5"/>
      <c r="Y411" s="10" t="e">
        <f t="shared" si="54"/>
        <v>#REF!</v>
      </c>
      <c r="AB411" s="5"/>
      <c r="AC411" s="5"/>
      <c r="AD411" s="10" t="e">
        <f t="shared" si="49"/>
        <v>#REF!</v>
      </c>
    </row>
    <row r="412" spans="1:30" x14ac:dyDescent="0.35">
      <c r="A412" s="21">
        <f t="shared" si="55"/>
        <v>202308409</v>
      </c>
      <c r="B412" s="57"/>
      <c r="C412" s="37"/>
      <c r="D412" s="21" t="e">
        <f>VLOOKUP(C412,'Customer List'!$A$3:$N$4129,2,0)</f>
        <v>#N/A</v>
      </c>
      <c r="E412" s="42"/>
      <c r="F412" s="50"/>
      <c r="G412" s="128">
        <f t="shared" si="50"/>
        <v>0</v>
      </c>
      <c r="H412" s="50"/>
      <c r="I412" s="113"/>
      <c r="J412" s="21"/>
      <c r="K412" s="50">
        <f t="shared" si="51"/>
        <v>0</v>
      </c>
      <c r="L412" s="136"/>
      <c r="M412" s="36"/>
      <c r="N412" s="36"/>
      <c r="O412" s="136"/>
      <c r="P412" s="136"/>
      <c r="Q412" s="136"/>
      <c r="R412" s="36"/>
      <c r="S412" s="136">
        <f t="shared" si="53"/>
        <v>0</v>
      </c>
      <c r="U412" s="114" t="e">
        <f t="shared" si="52"/>
        <v>#DIV/0!</v>
      </c>
      <c r="X412" s="5"/>
      <c r="Y412" s="10" t="e">
        <f t="shared" si="54"/>
        <v>#REF!</v>
      </c>
      <c r="AB412" s="5"/>
      <c r="AC412" s="5"/>
      <c r="AD412" s="10" t="e">
        <f t="shared" si="49"/>
        <v>#REF!</v>
      </c>
    </row>
    <row r="413" spans="1:30" x14ac:dyDescent="0.35">
      <c r="A413" s="21">
        <f t="shared" si="55"/>
        <v>202308410</v>
      </c>
      <c r="B413" s="57"/>
      <c r="C413" s="37"/>
      <c r="D413" s="21" t="e">
        <f>VLOOKUP(C413,'Customer List'!$A$3:$N$4129,2,0)</f>
        <v>#N/A</v>
      </c>
      <c r="E413" s="42"/>
      <c r="F413" s="50"/>
      <c r="G413" s="128">
        <f t="shared" si="50"/>
        <v>0</v>
      </c>
      <c r="H413" s="50"/>
      <c r="I413" s="113"/>
      <c r="J413" s="21"/>
      <c r="K413" s="50">
        <f t="shared" si="51"/>
        <v>0</v>
      </c>
      <c r="L413" s="136"/>
      <c r="M413" s="36"/>
      <c r="N413" s="36"/>
      <c r="O413" s="136"/>
      <c r="P413" s="136"/>
      <c r="Q413" s="136"/>
      <c r="R413" s="36"/>
      <c r="S413" s="136">
        <f t="shared" si="53"/>
        <v>0</v>
      </c>
      <c r="U413" s="114" t="e">
        <f t="shared" si="52"/>
        <v>#DIV/0!</v>
      </c>
      <c r="X413" s="5"/>
      <c r="Y413" s="10" t="e">
        <f t="shared" si="54"/>
        <v>#REF!</v>
      </c>
      <c r="AB413" s="5"/>
      <c r="AC413" s="5"/>
      <c r="AD413" s="10" t="e">
        <f t="shared" si="49"/>
        <v>#REF!</v>
      </c>
    </row>
    <row r="414" spans="1:30" x14ac:dyDescent="0.35">
      <c r="A414" s="21">
        <f t="shared" si="55"/>
        <v>202308411</v>
      </c>
      <c r="B414" s="57"/>
      <c r="C414" s="37"/>
      <c r="D414" s="21" t="e">
        <f>VLOOKUP(C414,'Customer List'!$A$3:$N$4129,2,0)</f>
        <v>#N/A</v>
      </c>
      <c r="E414" s="42"/>
      <c r="F414" s="50"/>
      <c r="G414" s="128">
        <f t="shared" si="50"/>
        <v>0</v>
      </c>
      <c r="H414" s="50"/>
      <c r="I414" s="113"/>
      <c r="J414" s="21"/>
      <c r="K414" s="50">
        <f t="shared" si="51"/>
        <v>0</v>
      </c>
      <c r="L414" s="36"/>
      <c r="M414" s="36"/>
      <c r="N414" s="36"/>
      <c r="O414" s="136"/>
      <c r="P414" s="136"/>
      <c r="Q414" s="136"/>
      <c r="R414" s="36"/>
      <c r="S414" s="136">
        <f t="shared" si="53"/>
        <v>0</v>
      </c>
      <c r="U414" s="114" t="e">
        <f t="shared" si="52"/>
        <v>#DIV/0!</v>
      </c>
      <c r="X414" s="5"/>
      <c r="Y414" s="10" t="e">
        <f t="shared" si="54"/>
        <v>#REF!</v>
      </c>
      <c r="AB414" s="5"/>
      <c r="AC414" s="5"/>
      <c r="AD414" s="10" t="e">
        <f t="shared" si="49"/>
        <v>#REF!</v>
      </c>
    </row>
    <row r="415" spans="1:30" x14ac:dyDescent="0.35">
      <c r="A415" s="21">
        <f t="shared" si="55"/>
        <v>202308412</v>
      </c>
      <c r="B415" s="57"/>
      <c r="C415" s="37"/>
      <c r="D415" s="21" t="e">
        <f>VLOOKUP(C415,'Customer List'!$A$3:$N$4129,2,0)</f>
        <v>#N/A</v>
      </c>
      <c r="E415" s="42"/>
      <c r="F415" s="50"/>
      <c r="G415" s="128">
        <f t="shared" si="50"/>
        <v>0</v>
      </c>
      <c r="H415" s="50"/>
      <c r="I415" s="113"/>
      <c r="J415" s="21"/>
      <c r="K415" s="50">
        <f t="shared" si="51"/>
        <v>0</v>
      </c>
      <c r="L415" s="136"/>
      <c r="M415" s="36"/>
      <c r="N415" s="36"/>
      <c r="O415" s="136"/>
      <c r="P415" s="36"/>
      <c r="Q415" s="136"/>
      <c r="R415" s="36"/>
      <c r="S415" s="136">
        <f t="shared" si="53"/>
        <v>0</v>
      </c>
      <c r="U415" s="114" t="e">
        <f t="shared" si="52"/>
        <v>#DIV/0!</v>
      </c>
      <c r="X415" s="5"/>
      <c r="Y415" s="10" t="e">
        <f t="shared" si="54"/>
        <v>#REF!</v>
      </c>
      <c r="AB415" s="5"/>
      <c r="AC415" s="5"/>
      <c r="AD415" s="10" t="e">
        <f t="shared" si="49"/>
        <v>#REF!</v>
      </c>
    </row>
    <row r="416" spans="1:30" x14ac:dyDescent="0.35">
      <c r="A416" s="21">
        <f t="shared" si="55"/>
        <v>202308413</v>
      </c>
      <c r="B416" s="57"/>
      <c r="C416" s="37"/>
      <c r="D416" s="21" t="e">
        <f>VLOOKUP(C416,'Customer List'!$A$3:$N$4129,2,0)</f>
        <v>#N/A</v>
      </c>
      <c r="E416" s="42"/>
      <c r="F416" s="50"/>
      <c r="G416" s="128">
        <f t="shared" si="50"/>
        <v>0</v>
      </c>
      <c r="H416" s="50"/>
      <c r="I416" s="113"/>
      <c r="J416" s="21"/>
      <c r="K416" s="50">
        <f t="shared" si="51"/>
        <v>0</v>
      </c>
      <c r="L416" s="136"/>
      <c r="M416" s="36"/>
      <c r="N416" s="36"/>
      <c r="O416" s="136"/>
      <c r="P416" s="36"/>
      <c r="Q416" s="136"/>
      <c r="R416" s="36"/>
      <c r="S416" s="136">
        <f t="shared" si="53"/>
        <v>0</v>
      </c>
      <c r="U416" s="114" t="e">
        <f t="shared" si="52"/>
        <v>#DIV/0!</v>
      </c>
      <c r="X416" s="5"/>
      <c r="Y416" s="10" t="e">
        <f t="shared" si="54"/>
        <v>#REF!</v>
      </c>
      <c r="AB416" s="5"/>
      <c r="AC416" s="5"/>
      <c r="AD416" s="10" t="e">
        <f t="shared" si="49"/>
        <v>#REF!</v>
      </c>
    </row>
    <row r="417" spans="1:30" x14ac:dyDescent="0.35">
      <c r="A417" s="21">
        <f t="shared" si="55"/>
        <v>202308414</v>
      </c>
      <c r="B417" s="57"/>
      <c r="C417" s="37"/>
      <c r="D417" s="21" t="e">
        <f>VLOOKUP(C417,'Customer List'!$A$3:$N$4129,2,0)</f>
        <v>#N/A</v>
      </c>
      <c r="E417" s="42"/>
      <c r="F417" s="50"/>
      <c r="G417" s="128">
        <f t="shared" si="50"/>
        <v>0</v>
      </c>
      <c r="H417" s="50"/>
      <c r="I417" s="113"/>
      <c r="J417" s="21"/>
      <c r="K417" s="50">
        <f t="shared" si="51"/>
        <v>0</v>
      </c>
      <c r="L417" s="136"/>
      <c r="M417" s="36"/>
      <c r="N417" s="36"/>
      <c r="O417" s="36"/>
      <c r="P417" s="36"/>
      <c r="Q417" s="136"/>
      <c r="R417" s="36"/>
      <c r="S417" s="136">
        <f t="shared" si="53"/>
        <v>0</v>
      </c>
      <c r="U417" s="114" t="e">
        <f t="shared" si="52"/>
        <v>#DIV/0!</v>
      </c>
      <c r="X417" s="5"/>
      <c r="Y417" s="10" t="e">
        <f t="shared" si="54"/>
        <v>#REF!</v>
      </c>
      <c r="AB417" s="5"/>
      <c r="AC417" s="5"/>
      <c r="AD417" s="10" t="e">
        <f t="shared" si="49"/>
        <v>#REF!</v>
      </c>
    </row>
    <row r="418" spans="1:30" x14ac:dyDescent="0.35">
      <c r="A418" s="21">
        <f t="shared" si="55"/>
        <v>202308415</v>
      </c>
      <c r="B418" s="57"/>
      <c r="C418" s="37"/>
      <c r="D418" s="21" t="e">
        <f>VLOOKUP(C418,'Customer List'!$A$3:$N$4129,2,0)</f>
        <v>#N/A</v>
      </c>
      <c r="E418" s="42"/>
      <c r="F418" s="50"/>
      <c r="G418" s="128">
        <f t="shared" si="50"/>
        <v>0</v>
      </c>
      <c r="H418" s="50"/>
      <c r="I418" s="113"/>
      <c r="J418" s="21"/>
      <c r="K418" s="50">
        <f t="shared" si="51"/>
        <v>0</v>
      </c>
      <c r="L418" s="136"/>
      <c r="M418" s="36"/>
      <c r="N418" s="136"/>
      <c r="O418" s="136"/>
      <c r="P418" s="136"/>
      <c r="Q418" s="136"/>
      <c r="R418" s="36"/>
      <c r="S418" s="136">
        <f t="shared" si="53"/>
        <v>0</v>
      </c>
      <c r="U418" s="114" t="e">
        <f t="shared" si="52"/>
        <v>#DIV/0!</v>
      </c>
      <c r="X418" s="5"/>
      <c r="Y418" s="10" t="e">
        <f t="shared" si="54"/>
        <v>#REF!</v>
      </c>
      <c r="AB418" s="5"/>
      <c r="AC418" s="5"/>
      <c r="AD418" s="10" t="e">
        <f t="shared" si="49"/>
        <v>#REF!</v>
      </c>
    </row>
    <row r="419" spans="1:30" x14ac:dyDescent="0.35">
      <c r="A419" s="21">
        <f t="shared" si="55"/>
        <v>202308416</v>
      </c>
      <c r="B419" s="57"/>
      <c r="C419" s="37"/>
      <c r="D419" s="21" t="e">
        <f>VLOOKUP(C419,'Customer List'!$A$3:$N$4129,2,0)</f>
        <v>#N/A</v>
      </c>
      <c r="E419" s="42"/>
      <c r="F419" s="50"/>
      <c r="G419" s="128">
        <f t="shared" si="50"/>
        <v>0</v>
      </c>
      <c r="H419" s="50"/>
      <c r="I419" s="113"/>
      <c r="J419" s="21"/>
      <c r="K419" s="50">
        <f t="shared" si="51"/>
        <v>0</v>
      </c>
      <c r="L419" s="136"/>
      <c r="M419" s="36"/>
      <c r="N419" s="136"/>
      <c r="O419" s="36"/>
      <c r="P419" s="136"/>
      <c r="Q419" s="136"/>
      <c r="R419" s="36"/>
      <c r="S419" s="136">
        <f t="shared" si="53"/>
        <v>0</v>
      </c>
      <c r="U419" s="114" t="e">
        <f t="shared" si="52"/>
        <v>#DIV/0!</v>
      </c>
      <c r="X419" s="5"/>
      <c r="Y419" s="10" t="e">
        <f t="shared" si="54"/>
        <v>#REF!</v>
      </c>
      <c r="AB419" s="5"/>
      <c r="AC419" s="5"/>
      <c r="AD419" s="10" t="e">
        <f t="shared" si="49"/>
        <v>#REF!</v>
      </c>
    </row>
    <row r="420" spans="1:30" x14ac:dyDescent="0.35">
      <c r="A420" s="21">
        <f t="shared" si="55"/>
        <v>202308417</v>
      </c>
      <c r="B420" s="57"/>
      <c r="C420" s="37"/>
      <c r="D420" s="21" t="e">
        <f>VLOOKUP(C420,'Customer List'!$A$3:$N$4129,2,0)</f>
        <v>#N/A</v>
      </c>
      <c r="E420" s="42"/>
      <c r="F420" s="50"/>
      <c r="G420" s="128">
        <f t="shared" si="50"/>
        <v>0</v>
      </c>
      <c r="H420" s="50"/>
      <c r="I420" s="113"/>
      <c r="J420" s="21"/>
      <c r="K420" s="50">
        <f t="shared" si="51"/>
        <v>0</v>
      </c>
      <c r="L420" s="136"/>
      <c r="M420" s="136"/>
      <c r="N420" s="136"/>
      <c r="O420" s="136"/>
      <c r="P420" s="136"/>
      <c r="Q420" s="136"/>
      <c r="R420" s="36"/>
      <c r="S420" s="136">
        <f t="shared" si="53"/>
        <v>0</v>
      </c>
      <c r="U420" s="114" t="e">
        <f t="shared" si="52"/>
        <v>#DIV/0!</v>
      </c>
      <c r="X420" s="5"/>
      <c r="Y420" s="10" t="e">
        <f t="shared" si="54"/>
        <v>#REF!</v>
      </c>
      <c r="AB420" s="5"/>
      <c r="AC420" s="5"/>
      <c r="AD420" s="10" t="e">
        <f t="shared" si="49"/>
        <v>#REF!</v>
      </c>
    </row>
    <row r="421" spans="1:30" x14ac:dyDescent="0.35">
      <c r="A421" s="21">
        <f t="shared" si="55"/>
        <v>202308418</v>
      </c>
      <c r="B421" s="57"/>
      <c r="C421" s="37"/>
      <c r="D421" s="21" t="e">
        <f>VLOOKUP(C421,'Customer List'!$A$3:$N$4129,2,0)</f>
        <v>#N/A</v>
      </c>
      <c r="E421" s="42"/>
      <c r="F421" s="50"/>
      <c r="G421" s="128">
        <f t="shared" si="50"/>
        <v>0</v>
      </c>
      <c r="H421" s="50"/>
      <c r="I421" s="113"/>
      <c r="J421" s="21"/>
      <c r="K421" s="50">
        <f t="shared" si="51"/>
        <v>0</v>
      </c>
      <c r="L421" s="136"/>
      <c r="M421" s="136"/>
      <c r="N421" s="136"/>
      <c r="O421" s="136"/>
      <c r="P421" s="136"/>
      <c r="Q421" s="136"/>
      <c r="R421" s="36"/>
      <c r="S421" s="136">
        <f t="shared" si="53"/>
        <v>0</v>
      </c>
      <c r="U421" s="114" t="e">
        <f t="shared" si="52"/>
        <v>#DIV/0!</v>
      </c>
      <c r="X421" s="5"/>
      <c r="Y421" s="10"/>
      <c r="AB421" s="5"/>
      <c r="AC421" s="5"/>
      <c r="AD421" s="10"/>
    </row>
    <row r="422" spans="1:30" x14ac:dyDescent="0.35">
      <c r="A422" s="21">
        <f t="shared" si="55"/>
        <v>202308419</v>
      </c>
      <c r="B422" s="57"/>
      <c r="C422" s="37"/>
      <c r="D422" s="21" t="e">
        <f>VLOOKUP(C422,'Customer List'!$A$3:$N$4129,2,0)</f>
        <v>#N/A</v>
      </c>
      <c r="E422" s="42"/>
      <c r="F422" s="50"/>
      <c r="G422" s="128">
        <f t="shared" si="50"/>
        <v>0</v>
      </c>
      <c r="H422" s="50"/>
      <c r="I422" s="113"/>
      <c r="J422" s="21"/>
      <c r="K422" s="50">
        <f t="shared" si="51"/>
        <v>0</v>
      </c>
      <c r="L422" s="136"/>
      <c r="M422" s="36"/>
      <c r="N422" s="136"/>
      <c r="O422" s="136"/>
      <c r="P422" s="36"/>
      <c r="Q422" s="136"/>
      <c r="R422" s="36"/>
      <c r="S422" s="136">
        <f t="shared" si="53"/>
        <v>0</v>
      </c>
      <c r="U422" s="114" t="e">
        <f t="shared" si="52"/>
        <v>#DIV/0!</v>
      </c>
      <c r="X422" s="5"/>
      <c r="Y422" s="10" t="e">
        <f>Y420-X422</f>
        <v>#REF!</v>
      </c>
      <c r="AB422" s="5"/>
      <c r="AC422" s="5"/>
      <c r="AD422" s="10" t="e">
        <f>AD420+AB422-AC422</f>
        <v>#REF!</v>
      </c>
    </row>
    <row r="423" spans="1:30" x14ac:dyDescent="0.35">
      <c r="A423" s="21">
        <f t="shared" si="55"/>
        <v>202308420</v>
      </c>
      <c r="B423" s="57"/>
      <c r="C423" s="37"/>
      <c r="D423" s="21" t="e">
        <f>VLOOKUP(C423,'Customer List'!$A$3:$N$4129,2,0)</f>
        <v>#N/A</v>
      </c>
      <c r="E423" s="42"/>
      <c r="F423" s="50"/>
      <c r="G423" s="128">
        <f t="shared" si="50"/>
        <v>0</v>
      </c>
      <c r="H423" s="50"/>
      <c r="I423" s="113"/>
      <c r="J423" s="21"/>
      <c r="K423" s="50">
        <f t="shared" si="51"/>
        <v>0</v>
      </c>
      <c r="L423" s="136"/>
      <c r="M423" s="136"/>
      <c r="N423" s="136"/>
      <c r="O423" s="136"/>
      <c r="P423" s="136"/>
      <c r="Q423" s="136"/>
      <c r="R423" s="36"/>
      <c r="S423" s="136">
        <f t="shared" si="53"/>
        <v>0</v>
      </c>
      <c r="U423" s="114" t="e">
        <f t="shared" si="52"/>
        <v>#DIV/0!</v>
      </c>
      <c r="X423" s="5"/>
      <c r="Y423" s="10" t="e">
        <f t="shared" si="54"/>
        <v>#REF!</v>
      </c>
      <c r="AB423" s="5"/>
      <c r="AC423" s="5"/>
      <c r="AD423" s="10" t="e">
        <f t="shared" si="49"/>
        <v>#REF!</v>
      </c>
    </row>
    <row r="424" spans="1:30" x14ac:dyDescent="0.35">
      <c r="A424" s="21">
        <f t="shared" si="55"/>
        <v>202308421</v>
      </c>
      <c r="B424" s="57"/>
      <c r="C424" s="37"/>
      <c r="D424" s="21" t="e">
        <f>VLOOKUP(C424,'Customer List'!$A$3:$N$4129,2,0)</f>
        <v>#N/A</v>
      </c>
      <c r="E424" s="42"/>
      <c r="F424" s="50"/>
      <c r="G424" s="128">
        <f t="shared" si="50"/>
        <v>0</v>
      </c>
      <c r="H424" s="50"/>
      <c r="I424" s="113"/>
      <c r="J424" s="21"/>
      <c r="K424" s="50">
        <f t="shared" si="51"/>
        <v>0</v>
      </c>
      <c r="L424" s="136"/>
      <c r="M424" s="36"/>
      <c r="N424" s="136"/>
      <c r="O424" s="136"/>
      <c r="P424" s="136"/>
      <c r="Q424" s="136"/>
      <c r="R424" s="36"/>
      <c r="S424" s="136">
        <f t="shared" si="53"/>
        <v>0</v>
      </c>
      <c r="U424" s="114" t="e">
        <f t="shared" si="52"/>
        <v>#DIV/0!</v>
      </c>
      <c r="X424" s="5"/>
      <c r="Y424" s="10" t="e">
        <f t="shared" si="54"/>
        <v>#REF!</v>
      </c>
      <c r="AB424" s="5"/>
      <c r="AC424" s="5"/>
      <c r="AD424" s="10" t="e">
        <f t="shared" si="49"/>
        <v>#REF!</v>
      </c>
    </row>
    <row r="425" spans="1:30" x14ac:dyDescent="0.35">
      <c r="A425" s="21">
        <f t="shared" si="55"/>
        <v>202308422</v>
      </c>
      <c r="B425" s="57"/>
      <c r="C425" s="37"/>
      <c r="D425" s="21" t="e">
        <f>VLOOKUP(C425,'Customer List'!$A$3:$N$4129,2,0)</f>
        <v>#N/A</v>
      </c>
      <c r="E425" s="42"/>
      <c r="F425" s="50"/>
      <c r="G425" s="128">
        <f t="shared" si="50"/>
        <v>0</v>
      </c>
      <c r="H425" s="50"/>
      <c r="I425" s="113"/>
      <c r="J425" s="21"/>
      <c r="K425" s="50">
        <f t="shared" si="51"/>
        <v>0</v>
      </c>
      <c r="L425" s="136"/>
      <c r="M425" s="36"/>
      <c r="N425" s="36"/>
      <c r="O425" s="136"/>
      <c r="P425" s="136"/>
      <c r="Q425" s="136"/>
      <c r="R425" s="136"/>
      <c r="S425" s="136">
        <f t="shared" si="53"/>
        <v>0</v>
      </c>
      <c r="U425" s="114" t="e">
        <f t="shared" si="52"/>
        <v>#DIV/0!</v>
      </c>
      <c r="X425" s="5"/>
      <c r="Y425" s="10" t="e">
        <f t="shared" si="54"/>
        <v>#REF!</v>
      </c>
      <c r="AB425" s="5"/>
      <c r="AC425" s="5"/>
      <c r="AD425" s="10" t="e">
        <f t="shared" si="49"/>
        <v>#REF!</v>
      </c>
    </row>
    <row r="426" spans="1:30" x14ac:dyDescent="0.35">
      <c r="A426" s="21">
        <f t="shared" si="55"/>
        <v>202308423</v>
      </c>
      <c r="B426" s="57"/>
      <c r="C426" s="37"/>
      <c r="D426" s="21" t="e">
        <f>VLOOKUP(C426,'Customer List'!$A$3:$N$4129,2,0)</f>
        <v>#N/A</v>
      </c>
      <c r="E426" s="42"/>
      <c r="F426" s="50"/>
      <c r="G426" s="128">
        <f t="shared" si="50"/>
        <v>0</v>
      </c>
      <c r="H426" s="50"/>
      <c r="I426" s="113"/>
      <c r="J426" s="21"/>
      <c r="K426" s="50">
        <f t="shared" si="51"/>
        <v>0</v>
      </c>
      <c r="L426" s="136"/>
      <c r="M426" s="36"/>
      <c r="N426" s="136"/>
      <c r="O426" s="36"/>
      <c r="P426" s="36"/>
      <c r="Q426" s="136"/>
      <c r="R426" s="36"/>
      <c r="S426" s="136">
        <f t="shared" si="53"/>
        <v>0</v>
      </c>
      <c r="U426" s="114" t="e">
        <f t="shared" si="52"/>
        <v>#DIV/0!</v>
      </c>
      <c r="X426" s="5"/>
      <c r="Y426" s="10" t="e">
        <f t="shared" si="54"/>
        <v>#REF!</v>
      </c>
      <c r="AB426" s="5"/>
      <c r="AC426" s="5"/>
      <c r="AD426" s="10" t="e">
        <f t="shared" si="49"/>
        <v>#REF!</v>
      </c>
    </row>
    <row r="427" spans="1:30" x14ac:dyDescent="0.35">
      <c r="A427" s="21">
        <f t="shared" si="55"/>
        <v>202308424</v>
      </c>
      <c r="B427" s="57"/>
      <c r="C427" s="37"/>
      <c r="D427" s="21" t="e">
        <f>VLOOKUP(C427,'Customer List'!$A$3:$N$4129,2,0)</f>
        <v>#N/A</v>
      </c>
      <c r="E427" s="42"/>
      <c r="F427" s="50"/>
      <c r="G427" s="128">
        <f t="shared" si="50"/>
        <v>0</v>
      </c>
      <c r="H427" s="50"/>
      <c r="I427" s="113"/>
      <c r="J427" s="21"/>
      <c r="K427" s="50">
        <f t="shared" si="51"/>
        <v>0</v>
      </c>
      <c r="L427" s="136"/>
      <c r="M427" s="36"/>
      <c r="N427" s="136"/>
      <c r="O427" s="136"/>
      <c r="P427" s="136"/>
      <c r="Q427" s="136"/>
      <c r="R427" s="36"/>
      <c r="S427" s="136">
        <f t="shared" si="53"/>
        <v>0</v>
      </c>
      <c r="U427" s="114" t="e">
        <f t="shared" si="52"/>
        <v>#DIV/0!</v>
      </c>
      <c r="X427" s="5"/>
      <c r="Y427" s="10" t="e">
        <f t="shared" si="54"/>
        <v>#REF!</v>
      </c>
      <c r="AB427" s="5"/>
      <c r="AC427" s="5"/>
      <c r="AD427" s="10" t="e">
        <f t="shared" si="49"/>
        <v>#REF!</v>
      </c>
    </row>
    <row r="428" spans="1:30" x14ac:dyDescent="0.35">
      <c r="A428" s="21">
        <f t="shared" si="55"/>
        <v>202308425</v>
      </c>
      <c r="B428" s="57"/>
      <c r="C428" s="37"/>
      <c r="D428" s="21" t="e">
        <f>VLOOKUP(C428,'Customer List'!$A$3:$N$4129,2,0)</f>
        <v>#N/A</v>
      </c>
      <c r="E428" s="42"/>
      <c r="F428" s="50"/>
      <c r="G428" s="128">
        <f t="shared" si="50"/>
        <v>0</v>
      </c>
      <c r="H428" s="50"/>
      <c r="I428" s="113"/>
      <c r="J428" s="21"/>
      <c r="K428" s="50">
        <f t="shared" si="51"/>
        <v>0</v>
      </c>
      <c r="L428" s="136"/>
      <c r="M428" s="36"/>
      <c r="N428" s="36"/>
      <c r="O428" s="136"/>
      <c r="P428" s="36"/>
      <c r="Q428" s="136"/>
      <c r="R428" s="36"/>
      <c r="S428" s="136">
        <f t="shared" si="53"/>
        <v>0</v>
      </c>
      <c r="U428" s="114" t="e">
        <f t="shared" si="52"/>
        <v>#DIV/0!</v>
      </c>
      <c r="X428" s="5"/>
      <c r="Y428" s="10" t="e">
        <f t="shared" si="54"/>
        <v>#REF!</v>
      </c>
      <c r="AB428" s="5"/>
      <c r="AC428" s="5"/>
      <c r="AD428" s="10" t="e">
        <f t="shared" si="49"/>
        <v>#REF!</v>
      </c>
    </row>
    <row r="429" spans="1:30" x14ac:dyDescent="0.35">
      <c r="A429" s="21">
        <f t="shared" si="55"/>
        <v>202308426</v>
      </c>
      <c r="B429" s="57"/>
      <c r="C429" s="37"/>
      <c r="D429" s="21" t="e">
        <f>VLOOKUP(C429,'Customer List'!$A$3:$N$4129,2,0)</f>
        <v>#N/A</v>
      </c>
      <c r="E429" s="42"/>
      <c r="F429" s="50"/>
      <c r="G429" s="128">
        <f t="shared" si="50"/>
        <v>0</v>
      </c>
      <c r="H429" s="50"/>
      <c r="I429" s="113"/>
      <c r="J429" s="21"/>
      <c r="K429" s="50">
        <f t="shared" si="51"/>
        <v>0</v>
      </c>
      <c r="L429" s="136"/>
      <c r="M429" s="36"/>
      <c r="N429" s="36"/>
      <c r="O429" s="136"/>
      <c r="P429" s="136"/>
      <c r="Q429" s="136"/>
      <c r="R429" s="36"/>
      <c r="S429" s="136">
        <f t="shared" si="53"/>
        <v>0</v>
      </c>
      <c r="U429" s="114" t="e">
        <f t="shared" si="52"/>
        <v>#DIV/0!</v>
      </c>
      <c r="X429" s="5"/>
      <c r="Y429" s="10" t="e">
        <f t="shared" si="54"/>
        <v>#REF!</v>
      </c>
      <c r="AB429" s="5"/>
      <c r="AC429" s="5"/>
      <c r="AD429" s="10" t="e">
        <f t="shared" si="49"/>
        <v>#REF!</v>
      </c>
    </row>
    <row r="430" spans="1:30" x14ac:dyDescent="0.35">
      <c r="A430" s="21">
        <f t="shared" si="55"/>
        <v>202308427</v>
      </c>
      <c r="B430" s="57"/>
      <c r="C430" s="37"/>
      <c r="D430" s="21" t="e">
        <f>VLOOKUP(C430,'Customer List'!$A$3:$N$4129,2,0)</f>
        <v>#N/A</v>
      </c>
      <c r="E430" s="42"/>
      <c r="F430" s="50"/>
      <c r="G430" s="128">
        <f t="shared" si="50"/>
        <v>0</v>
      </c>
      <c r="H430" s="50"/>
      <c r="I430" s="113"/>
      <c r="J430" s="21"/>
      <c r="K430" s="50">
        <f t="shared" si="51"/>
        <v>0</v>
      </c>
      <c r="L430" s="136"/>
      <c r="M430" s="36"/>
      <c r="N430" s="36"/>
      <c r="O430" s="136"/>
      <c r="P430" s="136"/>
      <c r="Q430" s="136"/>
      <c r="R430" s="36"/>
      <c r="S430" s="136">
        <f t="shared" si="53"/>
        <v>0</v>
      </c>
      <c r="U430" s="114" t="e">
        <f t="shared" si="52"/>
        <v>#DIV/0!</v>
      </c>
      <c r="X430" s="5"/>
      <c r="Y430" s="10" t="e">
        <f t="shared" si="54"/>
        <v>#REF!</v>
      </c>
      <c r="AB430" s="5"/>
      <c r="AC430" s="5"/>
      <c r="AD430" s="10" t="e">
        <f t="shared" si="49"/>
        <v>#REF!</v>
      </c>
    </row>
    <row r="431" spans="1:30" x14ac:dyDescent="0.35">
      <c r="A431" s="21">
        <f t="shared" si="55"/>
        <v>202308428</v>
      </c>
      <c r="B431" s="57"/>
      <c r="C431" s="37"/>
      <c r="D431" s="21" t="e">
        <f>VLOOKUP(C431,'Customer List'!$A$3:$N$4129,2,0)</f>
        <v>#N/A</v>
      </c>
      <c r="E431" s="42"/>
      <c r="F431" s="50"/>
      <c r="G431" s="128">
        <f t="shared" si="50"/>
        <v>0</v>
      </c>
      <c r="H431" s="50"/>
      <c r="I431" s="113"/>
      <c r="J431" s="21"/>
      <c r="K431" s="50">
        <f t="shared" si="51"/>
        <v>0</v>
      </c>
      <c r="L431" s="136"/>
      <c r="M431" s="36"/>
      <c r="N431" s="36"/>
      <c r="O431" s="136"/>
      <c r="P431" s="36"/>
      <c r="Q431" s="136"/>
      <c r="R431" s="36"/>
      <c r="S431" s="136">
        <f t="shared" si="53"/>
        <v>0</v>
      </c>
      <c r="U431" s="114" t="e">
        <f t="shared" si="52"/>
        <v>#DIV/0!</v>
      </c>
      <c r="X431" s="5"/>
      <c r="Y431" s="10" t="e">
        <f>Y430-X431</f>
        <v>#REF!</v>
      </c>
      <c r="AB431" s="5"/>
      <c r="AC431" s="5"/>
      <c r="AD431" s="10" t="e">
        <f>AD430+AB431-AC431</f>
        <v>#REF!</v>
      </c>
    </row>
    <row r="432" spans="1:30" x14ac:dyDescent="0.35">
      <c r="A432" s="21">
        <f t="shared" si="55"/>
        <v>202308429</v>
      </c>
      <c r="B432" s="57"/>
      <c r="C432" s="37"/>
      <c r="D432" s="21" t="e">
        <f>VLOOKUP(C432,'Customer List'!$A$3:$N$4129,2,0)</f>
        <v>#N/A</v>
      </c>
      <c r="E432" s="42"/>
      <c r="F432" s="50"/>
      <c r="G432" s="128">
        <f t="shared" si="50"/>
        <v>0</v>
      </c>
      <c r="H432" s="50"/>
      <c r="I432" s="113"/>
      <c r="J432" s="21"/>
      <c r="K432" s="50">
        <f t="shared" si="51"/>
        <v>0</v>
      </c>
      <c r="L432" s="36"/>
      <c r="M432" s="36"/>
      <c r="N432" s="36"/>
      <c r="O432" s="136"/>
      <c r="P432" s="136"/>
      <c r="Q432" s="136"/>
      <c r="R432" s="36"/>
      <c r="S432" s="136">
        <f t="shared" si="53"/>
        <v>0</v>
      </c>
      <c r="U432" s="114" t="e">
        <f t="shared" si="52"/>
        <v>#DIV/0!</v>
      </c>
      <c r="X432" s="5"/>
      <c r="Y432" s="10" t="e">
        <f t="shared" si="54"/>
        <v>#REF!</v>
      </c>
      <c r="AB432" s="5"/>
      <c r="AC432" s="5"/>
      <c r="AD432" s="10" t="e">
        <f t="shared" si="49"/>
        <v>#REF!</v>
      </c>
    </row>
    <row r="433" spans="1:30" x14ac:dyDescent="0.35">
      <c r="A433" s="21">
        <f t="shared" si="55"/>
        <v>202308430</v>
      </c>
      <c r="B433" s="57"/>
      <c r="C433" s="37"/>
      <c r="D433" s="21" t="e">
        <f>VLOOKUP(C433,'Customer List'!$A$3:$N$4129,2,0)</f>
        <v>#N/A</v>
      </c>
      <c r="E433" s="42"/>
      <c r="F433" s="50"/>
      <c r="G433" s="128">
        <f t="shared" si="50"/>
        <v>0</v>
      </c>
      <c r="H433" s="50"/>
      <c r="I433" s="113"/>
      <c r="J433" s="21"/>
      <c r="K433" s="50">
        <f t="shared" si="51"/>
        <v>0</v>
      </c>
      <c r="L433" s="136"/>
      <c r="M433" s="36"/>
      <c r="N433" s="136"/>
      <c r="O433" s="136"/>
      <c r="P433" s="136"/>
      <c r="Q433" s="136"/>
      <c r="R433" s="36"/>
      <c r="S433" s="136">
        <f t="shared" si="53"/>
        <v>0</v>
      </c>
      <c r="U433" s="114" t="e">
        <f t="shared" si="52"/>
        <v>#DIV/0!</v>
      </c>
      <c r="X433" s="5"/>
      <c r="Y433" s="10" t="e">
        <f t="shared" si="54"/>
        <v>#REF!</v>
      </c>
      <c r="AB433" s="5"/>
      <c r="AC433" s="5"/>
      <c r="AD433" s="10" t="e">
        <f t="shared" si="49"/>
        <v>#REF!</v>
      </c>
    </row>
    <row r="434" spans="1:30" x14ac:dyDescent="0.35">
      <c r="A434" s="21">
        <f t="shared" si="55"/>
        <v>202308431</v>
      </c>
      <c r="B434" s="57"/>
      <c r="C434" s="37"/>
      <c r="D434" s="21" t="e">
        <f>VLOOKUP(C434,'Customer List'!$A$3:$N$4129,2,0)</f>
        <v>#N/A</v>
      </c>
      <c r="E434" s="42"/>
      <c r="F434" s="50"/>
      <c r="G434" s="128">
        <f t="shared" si="50"/>
        <v>0</v>
      </c>
      <c r="H434" s="50"/>
      <c r="I434" s="113"/>
      <c r="J434" s="21"/>
      <c r="K434" s="50">
        <f t="shared" si="51"/>
        <v>0</v>
      </c>
      <c r="L434" s="36"/>
      <c r="M434" s="36"/>
      <c r="N434" s="136"/>
      <c r="O434" s="136"/>
      <c r="P434" s="136"/>
      <c r="Q434" s="136"/>
      <c r="R434" s="36"/>
      <c r="S434" s="136">
        <f t="shared" si="53"/>
        <v>0</v>
      </c>
      <c r="U434" s="114" t="e">
        <f t="shared" si="52"/>
        <v>#DIV/0!</v>
      </c>
      <c r="X434" s="5"/>
      <c r="Y434" s="10" t="e">
        <f t="shared" si="54"/>
        <v>#REF!</v>
      </c>
      <c r="AB434" s="5"/>
      <c r="AC434" s="5"/>
      <c r="AD434" s="10" t="e">
        <f t="shared" si="49"/>
        <v>#REF!</v>
      </c>
    </row>
    <row r="435" spans="1:30" x14ac:dyDescent="0.35">
      <c r="A435" s="21">
        <f t="shared" si="55"/>
        <v>202308432</v>
      </c>
      <c r="B435" s="57"/>
      <c r="C435" s="37"/>
      <c r="D435" s="21" t="e">
        <f>VLOOKUP(C435,'Customer List'!$A$3:$N$4129,2,0)</f>
        <v>#N/A</v>
      </c>
      <c r="E435" s="42"/>
      <c r="F435" s="50"/>
      <c r="G435" s="128">
        <f t="shared" si="50"/>
        <v>0</v>
      </c>
      <c r="H435" s="50"/>
      <c r="I435" s="113"/>
      <c r="J435" s="21"/>
      <c r="K435" s="50">
        <f t="shared" si="51"/>
        <v>0</v>
      </c>
      <c r="L435" s="136"/>
      <c r="M435" s="36"/>
      <c r="N435" s="136"/>
      <c r="O435" s="136"/>
      <c r="P435" s="136"/>
      <c r="Q435" s="136"/>
      <c r="R435" s="36"/>
      <c r="S435" s="136">
        <f t="shared" si="53"/>
        <v>0</v>
      </c>
      <c r="U435" s="114" t="e">
        <f t="shared" si="52"/>
        <v>#DIV/0!</v>
      </c>
      <c r="X435" s="5"/>
      <c r="Y435" s="10" t="e">
        <f t="shared" si="54"/>
        <v>#REF!</v>
      </c>
      <c r="AB435" s="5"/>
      <c r="AC435" s="5"/>
      <c r="AD435" s="10" t="e">
        <f t="shared" si="49"/>
        <v>#REF!</v>
      </c>
    </row>
    <row r="436" spans="1:30" x14ac:dyDescent="0.35">
      <c r="A436" s="21">
        <f t="shared" si="55"/>
        <v>202308433</v>
      </c>
      <c r="B436" s="57"/>
      <c r="C436" s="37"/>
      <c r="D436" s="21" t="e">
        <f>VLOOKUP(C436,'Customer List'!$A$3:$N$4129,2,0)</f>
        <v>#N/A</v>
      </c>
      <c r="E436" s="42"/>
      <c r="F436" s="50"/>
      <c r="G436" s="128">
        <f t="shared" si="50"/>
        <v>0</v>
      </c>
      <c r="H436" s="50"/>
      <c r="I436" s="113"/>
      <c r="J436" s="21"/>
      <c r="K436" s="50">
        <f t="shared" si="51"/>
        <v>0</v>
      </c>
      <c r="L436" s="136"/>
      <c r="M436" s="36"/>
      <c r="N436" s="136"/>
      <c r="O436" s="136"/>
      <c r="P436" s="136"/>
      <c r="Q436" s="136"/>
      <c r="R436" s="36"/>
      <c r="S436" s="136">
        <f t="shared" si="53"/>
        <v>0</v>
      </c>
      <c r="U436" s="114" t="e">
        <f t="shared" si="52"/>
        <v>#DIV/0!</v>
      </c>
      <c r="X436" s="5"/>
      <c r="Y436" s="10" t="e">
        <f t="shared" si="54"/>
        <v>#REF!</v>
      </c>
      <c r="AB436" s="5"/>
      <c r="AC436" s="5"/>
      <c r="AD436" s="10" t="e">
        <f t="shared" si="49"/>
        <v>#REF!</v>
      </c>
    </row>
    <row r="437" spans="1:30" x14ac:dyDescent="0.35">
      <c r="A437" s="21">
        <f t="shared" si="55"/>
        <v>202308434</v>
      </c>
      <c r="B437" s="57"/>
      <c r="C437" s="37"/>
      <c r="D437" s="21" t="e">
        <f>VLOOKUP(C437,'Customer List'!$A$3:$N$4129,2,0)</f>
        <v>#N/A</v>
      </c>
      <c r="E437" s="42"/>
      <c r="F437" s="50"/>
      <c r="G437" s="128">
        <f t="shared" si="50"/>
        <v>0</v>
      </c>
      <c r="H437" s="50"/>
      <c r="I437" s="113"/>
      <c r="J437" s="21"/>
      <c r="K437" s="50">
        <f t="shared" si="51"/>
        <v>0</v>
      </c>
      <c r="L437" s="136"/>
      <c r="M437" s="36"/>
      <c r="N437" s="36"/>
      <c r="O437" s="136"/>
      <c r="P437" s="136"/>
      <c r="Q437" s="136"/>
      <c r="R437" s="36"/>
      <c r="S437" s="136">
        <f t="shared" si="53"/>
        <v>0</v>
      </c>
      <c r="U437" s="114" t="e">
        <f t="shared" si="52"/>
        <v>#DIV/0!</v>
      </c>
      <c r="X437" s="5"/>
      <c r="Y437" s="10" t="e">
        <f t="shared" si="54"/>
        <v>#REF!</v>
      </c>
      <c r="AB437" s="5"/>
      <c r="AC437" s="5"/>
      <c r="AD437" s="10" t="e">
        <f t="shared" si="49"/>
        <v>#REF!</v>
      </c>
    </row>
    <row r="438" spans="1:30" x14ac:dyDescent="0.35">
      <c r="A438" s="21">
        <f t="shared" si="55"/>
        <v>202308435</v>
      </c>
      <c r="B438" s="57"/>
      <c r="C438" s="37"/>
      <c r="D438" s="21" t="e">
        <f>VLOOKUP(C438,'Customer List'!$A$3:$N$4129,2,0)</f>
        <v>#N/A</v>
      </c>
      <c r="E438" s="42"/>
      <c r="F438" s="50"/>
      <c r="G438" s="128">
        <f t="shared" si="50"/>
        <v>0</v>
      </c>
      <c r="H438" s="50"/>
      <c r="I438" s="113"/>
      <c r="J438" s="21"/>
      <c r="K438" s="50">
        <f t="shared" si="51"/>
        <v>0</v>
      </c>
      <c r="L438" s="136"/>
      <c r="M438" s="36"/>
      <c r="N438" s="36"/>
      <c r="O438" s="136"/>
      <c r="P438" s="136"/>
      <c r="Q438" s="136"/>
      <c r="R438" s="36"/>
      <c r="S438" s="136">
        <f t="shared" si="53"/>
        <v>0</v>
      </c>
      <c r="U438" s="114" t="e">
        <f t="shared" si="52"/>
        <v>#DIV/0!</v>
      </c>
      <c r="X438" s="5"/>
      <c r="Y438" s="10" t="e">
        <f t="shared" si="54"/>
        <v>#REF!</v>
      </c>
      <c r="AB438" s="5"/>
      <c r="AC438" s="5"/>
      <c r="AD438" s="10" t="e">
        <f t="shared" si="49"/>
        <v>#REF!</v>
      </c>
    </row>
    <row r="439" spans="1:30" x14ac:dyDescent="0.35">
      <c r="A439" s="21">
        <f t="shared" si="55"/>
        <v>202308436</v>
      </c>
      <c r="B439" s="57"/>
      <c r="C439" s="37"/>
      <c r="D439" s="21" t="e">
        <f>VLOOKUP(C439,'Customer List'!$A$3:$N$4129,2,0)</f>
        <v>#N/A</v>
      </c>
      <c r="E439" s="42"/>
      <c r="F439" s="50"/>
      <c r="G439" s="128">
        <f t="shared" si="50"/>
        <v>0</v>
      </c>
      <c r="H439" s="50"/>
      <c r="I439" s="113"/>
      <c r="J439" s="21"/>
      <c r="K439" s="50">
        <f t="shared" si="51"/>
        <v>0</v>
      </c>
      <c r="L439" s="136"/>
      <c r="M439" s="36"/>
      <c r="N439" s="36"/>
      <c r="O439" s="136"/>
      <c r="P439" s="136"/>
      <c r="Q439" s="136"/>
      <c r="R439" s="36"/>
      <c r="S439" s="136">
        <f t="shared" si="53"/>
        <v>0</v>
      </c>
      <c r="U439" s="114" t="s">
        <v>970</v>
      </c>
      <c r="X439" s="5"/>
      <c r="Y439" s="10" t="e">
        <f t="shared" si="54"/>
        <v>#REF!</v>
      </c>
      <c r="AB439" s="5"/>
      <c r="AC439" s="5"/>
      <c r="AD439" s="10" t="e">
        <f t="shared" si="49"/>
        <v>#REF!</v>
      </c>
    </row>
    <row r="440" spans="1:30" x14ac:dyDescent="0.35">
      <c r="A440" s="21">
        <f t="shared" si="55"/>
        <v>202308437</v>
      </c>
      <c r="B440" s="57"/>
      <c r="C440" s="37"/>
      <c r="D440" s="21" t="e">
        <f>VLOOKUP(C440,'Customer List'!$A$3:$N$4129,2,0)</f>
        <v>#N/A</v>
      </c>
      <c r="E440" s="42"/>
      <c r="F440" s="50"/>
      <c r="G440" s="128">
        <f t="shared" si="50"/>
        <v>0</v>
      </c>
      <c r="H440" s="50"/>
      <c r="I440" s="113"/>
      <c r="J440" s="21"/>
      <c r="K440" s="50">
        <f t="shared" si="51"/>
        <v>0</v>
      </c>
      <c r="L440" s="136"/>
      <c r="M440" s="36"/>
      <c r="N440" s="36"/>
      <c r="O440" s="136"/>
      <c r="P440" s="136"/>
      <c r="Q440" s="136"/>
      <c r="R440" s="36"/>
      <c r="S440" s="136">
        <f t="shared" si="53"/>
        <v>0</v>
      </c>
      <c r="U440" s="114" t="e">
        <f t="shared" si="52"/>
        <v>#DIV/0!</v>
      </c>
      <c r="X440" s="5"/>
      <c r="Y440" s="10" t="e">
        <f t="shared" si="54"/>
        <v>#REF!</v>
      </c>
      <c r="AB440" s="5"/>
      <c r="AC440" s="5"/>
      <c r="AD440" s="10" t="e">
        <f t="shared" si="49"/>
        <v>#REF!</v>
      </c>
    </row>
    <row r="441" spans="1:30" x14ac:dyDescent="0.35">
      <c r="A441" s="21">
        <f t="shared" si="55"/>
        <v>202308438</v>
      </c>
      <c r="B441" s="57"/>
      <c r="C441" s="37"/>
      <c r="D441" s="21" t="e">
        <f>VLOOKUP(C441,'Customer List'!$A$3:$N$4129,2,0)</f>
        <v>#N/A</v>
      </c>
      <c r="E441" s="42"/>
      <c r="F441" s="50"/>
      <c r="G441" s="128">
        <f t="shared" si="50"/>
        <v>0</v>
      </c>
      <c r="H441" s="50"/>
      <c r="I441" s="113"/>
      <c r="J441" s="21"/>
      <c r="K441" s="50">
        <f t="shared" si="51"/>
        <v>0</v>
      </c>
      <c r="L441" s="136"/>
      <c r="M441" s="36"/>
      <c r="N441" s="136"/>
      <c r="O441" s="136"/>
      <c r="P441" s="136"/>
      <c r="Q441" s="136"/>
      <c r="R441" s="36"/>
      <c r="S441" s="136">
        <f t="shared" si="53"/>
        <v>0</v>
      </c>
      <c r="U441" s="114" t="e">
        <f t="shared" si="52"/>
        <v>#DIV/0!</v>
      </c>
      <c r="X441" s="5"/>
      <c r="Y441" s="10" t="e">
        <f t="shared" si="54"/>
        <v>#REF!</v>
      </c>
      <c r="AB441" s="5"/>
      <c r="AC441" s="5"/>
      <c r="AD441" s="10" t="e">
        <f t="shared" ref="AD441:AD504" si="56">AD440+AB441-AC441</f>
        <v>#REF!</v>
      </c>
    </row>
    <row r="442" spans="1:30" x14ac:dyDescent="0.35">
      <c r="A442" s="21">
        <f t="shared" si="55"/>
        <v>202308439</v>
      </c>
      <c r="B442" s="57"/>
      <c r="C442" s="37"/>
      <c r="D442" s="21" t="e">
        <f>VLOOKUP(C442,'Customer List'!$A$3:$N$4129,2,0)</f>
        <v>#N/A</v>
      </c>
      <c r="E442" s="42"/>
      <c r="F442" s="50"/>
      <c r="G442" s="128">
        <f t="shared" si="50"/>
        <v>0</v>
      </c>
      <c r="H442" s="50"/>
      <c r="I442" s="113"/>
      <c r="J442" s="21"/>
      <c r="K442" s="50">
        <f t="shared" si="51"/>
        <v>0</v>
      </c>
      <c r="L442" s="136"/>
      <c r="M442" s="36"/>
      <c r="N442" s="36"/>
      <c r="O442" s="136"/>
      <c r="P442" s="136"/>
      <c r="Q442" s="136"/>
      <c r="R442" s="36"/>
      <c r="S442" s="136">
        <f t="shared" si="53"/>
        <v>0</v>
      </c>
      <c r="U442" s="114" t="e">
        <f t="shared" si="52"/>
        <v>#DIV/0!</v>
      </c>
      <c r="X442" s="5"/>
      <c r="Y442" s="10" t="e">
        <f t="shared" si="54"/>
        <v>#REF!</v>
      </c>
      <c r="AB442" s="5"/>
      <c r="AC442" s="5"/>
      <c r="AD442" s="10" t="e">
        <f t="shared" si="56"/>
        <v>#REF!</v>
      </c>
    </row>
    <row r="443" spans="1:30" x14ac:dyDescent="0.35">
      <c r="A443" s="21">
        <f t="shared" si="55"/>
        <v>202308440</v>
      </c>
      <c r="B443" s="57"/>
      <c r="C443" s="37"/>
      <c r="D443" s="21" t="e">
        <f>VLOOKUP(C443,'Customer List'!$A$3:$N$4129,2,0)</f>
        <v>#N/A</v>
      </c>
      <c r="E443" s="42"/>
      <c r="F443" s="50"/>
      <c r="G443" s="128">
        <f t="shared" si="50"/>
        <v>0</v>
      </c>
      <c r="H443" s="50"/>
      <c r="I443" s="113"/>
      <c r="J443" s="21"/>
      <c r="K443" s="50">
        <f t="shared" si="51"/>
        <v>0</v>
      </c>
      <c r="L443" s="136"/>
      <c r="M443" s="36"/>
      <c r="N443" s="136"/>
      <c r="O443" s="36"/>
      <c r="P443" s="36"/>
      <c r="Q443" s="136"/>
      <c r="R443" s="36"/>
      <c r="S443" s="136">
        <f t="shared" si="53"/>
        <v>0</v>
      </c>
      <c r="U443" s="114" t="e">
        <f t="shared" si="52"/>
        <v>#DIV/0!</v>
      </c>
      <c r="X443" s="5"/>
      <c r="Y443" s="10" t="e">
        <f t="shared" si="54"/>
        <v>#REF!</v>
      </c>
      <c r="AB443" s="5"/>
      <c r="AC443" s="5"/>
      <c r="AD443" s="10" t="e">
        <f t="shared" si="56"/>
        <v>#REF!</v>
      </c>
    </row>
    <row r="444" spans="1:30" x14ac:dyDescent="0.35">
      <c r="A444" s="21">
        <f t="shared" si="55"/>
        <v>202308441</v>
      </c>
      <c r="B444" s="57"/>
      <c r="C444" s="37"/>
      <c r="D444" s="21" t="e">
        <f>VLOOKUP(C444,'Customer List'!$A$3:$N$4129,2,0)</f>
        <v>#N/A</v>
      </c>
      <c r="E444" s="42"/>
      <c r="F444" s="50"/>
      <c r="G444" s="128">
        <f t="shared" si="50"/>
        <v>0</v>
      </c>
      <c r="H444" s="50"/>
      <c r="I444" s="113"/>
      <c r="J444" s="21"/>
      <c r="K444" s="50">
        <f t="shared" si="51"/>
        <v>0</v>
      </c>
      <c r="L444" s="136"/>
      <c r="M444" s="36"/>
      <c r="N444" s="36"/>
      <c r="O444" s="36"/>
      <c r="P444" s="36"/>
      <c r="Q444" s="136"/>
      <c r="R444" s="36"/>
      <c r="S444" s="136">
        <f t="shared" si="53"/>
        <v>0</v>
      </c>
      <c r="U444" s="114" t="e">
        <f t="shared" si="52"/>
        <v>#DIV/0!</v>
      </c>
      <c r="X444" s="5"/>
      <c r="Y444" s="10" t="e">
        <f t="shared" si="54"/>
        <v>#REF!</v>
      </c>
      <c r="AB444" s="5"/>
      <c r="AC444" s="5"/>
      <c r="AD444" s="10" t="e">
        <f t="shared" si="56"/>
        <v>#REF!</v>
      </c>
    </row>
    <row r="445" spans="1:30" x14ac:dyDescent="0.35">
      <c r="A445" s="21">
        <f t="shared" si="55"/>
        <v>202308442</v>
      </c>
      <c r="B445" s="57"/>
      <c r="C445" s="37"/>
      <c r="D445" s="21" t="e">
        <f>VLOOKUP(C445,'Customer List'!$A$3:$N$4129,2,0)</f>
        <v>#N/A</v>
      </c>
      <c r="E445" s="42"/>
      <c r="F445" s="50"/>
      <c r="G445" s="128">
        <f t="shared" si="50"/>
        <v>0</v>
      </c>
      <c r="H445" s="50"/>
      <c r="I445" s="113"/>
      <c r="J445" s="21"/>
      <c r="K445" s="50">
        <f t="shared" si="51"/>
        <v>0</v>
      </c>
      <c r="L445" s="136"/>
      <c r="M445" s="36"/>
      <c r="N445" s="36"/>
      <c r="O445" s="136"/>
      <c r="P445" s="136"/>
      <c r="Q445" s="136"/>
      <c r="R445" s="36"/>
      <c r="S445" s="136">
        <f t="shared" si="53"/>
        <v>0</v>
      </c>
      <c r="U445" s="114" t="e">
        <f t="shared" si="52"/>
        <v>#DIV/0!</v>
      </c>
      <c r="X445" s="5"/>
      <c r="Y445" s="10" t="e">
        <f t="shared" si="54"/>
        <v>#REF!</v>
      </c>
      <c r="AB445" s="5"/>
      <c r="AC445" s="5"/>
      <c r="AD445" s="10" t="e">
        <f t="shared" si="56"/>
        <v>#REF!</v>
      </c>
    </row>
    <row r="446" spans="1:30" x14ac:dyDescent="0.35">
      <c r="A446" s="21">
        <f t="shared" si="55"/>
        <v>202308443</v>
      </c>
      <c r="B446" s="57"/>
      <c r="C446" s="37"/>
      <c r="D446" s="21" t="e">
        <f>VLOOKUP(C446,'Customer List'!$A$3:$N$4129,2,0)</f>
        <v>#N/A</v>
      </c>
      <c r="E446" s="42"/>
      <c r="F446" s="50"/>
      <c r="G446" s="128">
        <f t="shared" si="50"/>
        <v>0</v>
      </c>
      <c r="H446" s="50"/>
      <c r="I446" s="113"/>
      <c r="J446" s="21"/>
      <c r="K446" s="50">
        <f t="shared" si="51"/>
        <v>0</v>
      </c>
      <c r="L446" s="36"/>
      <c r="M446" s="36"/>
      <c r="N446" s="136"/>
      <c r="O446" s="136"/>
      <c r="P446" s="136"/>
      <c r="Q446" s="136"/>
      <c r="R446" s="36"/>
      <c r="S446" s="136">
        <f t="shared" si="53"/>
        <v>0</v>
      </c>
      <c r="U446" s="114" t="e">
        <f t="shared" si="52"/>
        <v>#DIV/0!</v>
      </c>
      <c r="X446" s="5"/>
      <c r="Y446" s="10" t="e">
        <f t="shared" si="54"/>
        <v>#REF!</v>
      </c>
      <c r="AB446" s="5"/>
      <c r="AC446" s="5"/>
      <c r="AD446" s="10" t="e">
        <f t="shared" si="56"/>
        <v>#REF!</v>
      </c>
    </row>
    <row r="447" spans="1:30" x14ac:dyDescent="0.35">
      <c r="A447" s="21">
        <f t="shared" si="55"/>
        <v>202308444</v>
      </c>
      <c r="B447" s="57"/>
      <c r="C447" s="37"/>
      <c r="D447" s="21" t="e">
        <f>VLOOKUP(C447,'Customer List'!$A$3:$N$4129,2,0)</f>
        <v>#N/A</v>
      </c>
      <c r="E447" s="42"/>
      <c r="F447" s="50"/>
      <c r="G447" s="128">
        <f t="shared" si="50"/>
        <v>0</v>
      </c>
      <c r="H447" s="50"/>
      <c r="I447" s="113"/>
      <c r="J447" s="21"/>
      <c r="K447" s="50">
        <f t="shared" si="51"/>
        <v>0</v>
      </c>
      <c r="L447" s="136"/>
      <c r="M447" s="36"/>
      <c r="N447" s="136"/>
      <c r="O447" s="136"/>
      <c r="P447" s="36"/>
      <c r="Q447" s="36"/>
      <c r="R447" s="36"/>
      <c r="S447" s="136">
        <f t="shared" si="53"/>
        <v>0</v>
      </c>
      <c r="U447" s="114" t="e">
        <f t="shared" si="52"/>
        <v>#DIV/0!</v>
      </c>
      <c r="X447" s="5"/>
      <c r="Y447" s="10" t="e">
        <f t="shared" si="54"/>
        <v>#REF!</v>
      </c>
      <c r="AB447" s="5"/>
      <c r="AC447" s="5"/>
      <c r="AD447" s="10" t="e">
        <f t="shared" si="56"/>
        <v>#REF!</v>
      </c>
    </row>
    <row r="448" spans="1:30" x14ac:dyDescent="0.35">
      <c r="A448" s="21">
        <f t="shared" si="55"/>
        <v>202308445</v>
      </c>
      <c r="B448" s="57"/>
      <c r="C448" s="37"/>
      <c r="D448" s="21" t="e">
        <f>VLOOKUP(C448,'Customer List'!$A$3:$N$4129,2,0)</f>
        <v>#N/A</v>
      </c>
      <c r="E448" s="42"/>
      <c r="F448" s="50"/>
      <c r="G448" s="128">
        <f t="shared" si="50"/>
        <v>0</v>
      </c>
      <c r="H448" s="50"/>
      <c r="I448" s="113"/>
      <c r="J448" s="21"/>
      <c r="K448" s="50">
        <f t="shared" si="51"/>
        <v>0</v>
      </c>
      <c r="L448" s="136"/>
      <c r="M448" s="36"/>
      <c r="N448" s="136"/>
      <c r="O448" s="136"/>
      <c r="P448" s="36"/>
      <c r="Q448" s="136"/>
      <c r="R448" s="36"/>
      <c r="S448" s="136">
        <f t="shared" si="53"/>
        <v>0</v>
      </c>
      <c r="U448" s="114" t="e">
        <f t="shared" si="52"/>
        <v>#DIV/0!</v>
      </c>
      <c r="X448" s="5"/>
      <c r="Y448" s="10" t="e">
        <f t="shared" si="54"/>
        <v>#REF!</v>
      </c>
      <c r="AB448" s="5"/>
      <c r="AC448" s="5"/>
      <c r="AD448" s="10" t="e">
        <f t="shared" si="56"/>
        <v>#REF!</v>
      </c>
    </row>
    <row r="449" spans="1:30" x14ac:dyDescent="0.35">
      <c r="A449" s="21">
        <f t="shared" si="55"/>
        <v>202308446</v>
      </c>
      <c r="B449" s="57"/>
      <c r="C449" s="37"/>
      <c r="D449" s="21" t="e">
        <f>VLOOKUP(C449,'Customer List'!$A$3:$N$4129,2,0)</f>
        <v>#N/A</v>
      </c>
      <c r="E449" s="42"/>
      <c r="F449" s="50"/>
      <c r="G449" s="128">
        <f t="shared" si="50"/>
        <v>0</v>
      </c>
      <c r="H449" s="50"/>
      <c r="I449" s="113"/>
      <c r="J449" s="21"/>
      <c r="K449" s="50">
        <f t="shared" si="51"/>
        <v>0</v>
      </c>
      <c r="L449" s="36"/>
      <c r="M449" s="136"/>
      <c r="N449" s="136"/>
      <c r="O449" s="136"/>
      <c r="P449" s="36"/>
      <c r="Q449" s="136"/>
      <c r="R449" s="36"/>
      <c r="S449" s="136">
        <f t="shared" si="53"/>
        <v>0</v>
      </c>
      <c r="U449" s="114" t="e">
        <f t="shared" si="52"/>
        <v>#DIV/0!</v>
      </c>
      <c r="X449" s="5"/>
      <c r="Y449" s="10" t="e">
        <f t="shared" si="54"/>
        <v>#REF!</v>
      </c>
      <c r="AB449" s="5"/>
      <c r="AC449" s="5"/>
      <c r="AD449" s="10" t="e">
        <f t="shared" si="56"/>
        <v>#REF!</v>
      </c>
    </row>
    <row r="450" spans="1:30" x14ac:dyDescent="0.35">
      <c r="A450" s="21">
        <f t="shared" si="55"/>
        <v>202308447</v>
      </c>
      <c r="B450" s="57"/>
      <c r="C450" s="37"/>
      <c r="D450" s="21" t="e">
        <f>VLOOKUP(C450,'Customer List'!$A$3:$N$4129,2,0)</f>
        <v>#N/A</v>
      </c>
      <c r="E450" s="42"/>
      <c r="F450" s="50"/>
      <c r="G450" s="128">
        <f t="shared" si="50"/>
        <v>0</v>
      </c>
      <c r="H450" s="50"/>
      <c r="I450" s="113"/>
      <c r="J450" s="21"/>
      <c r="K450" s="50">
        <f t="shared" si="51"/>
        <v>0</v>
      </c>
      <c r="L450" s="136"/>
      <c r="M450" s="136"/>
      <c r="N450" s="36"/>
      <c r="O450" s="136"/>
      <c r="P450" s="36"/>
      <c r="Q450" s="136"/>
      <c r="R450" s="36"/>
      <c r="S450" s="136">
        <f t="shared" si="53"/>
        <v>0</v>
      </c>
      <c r="U450" s="114" t="e">
        <f t="shared" si="52"/>
        <v>#DIV/0!</v>
      </c>
      <c r="X450" s="5"/>
      <c r="Y450" s="10" t="e">
        <f t="shared" si="54"/>
        <v>#REF!</v>
      </c>
      <c r="AB450" s="5"/>
      <c r="AC450" s="5"/>
      <c r="AD450" s="10" t="e">
        <f t="shared" si="56"/>
        <v>#REF!</v>
      </c>
    </row>
    <row r="451" spans="1:30" x14ac:dyDescent="0.35">
      <c r="A451" s="21">
        <f t="shared" si="55"/>
        <v>202308448</v>
      </c>
      <c r="B451" s="57"/>
      <c r="C451" s="37"/>
      <c r="D451" s="21" t="e">
        <f>VLOOKUP(C451,'Customer List'!$A$3:$N$4129,2,0)</f>
        <v>#N/A</v>
      </c>
      <c r="E451" s="42"/>
      <c r="F451" s="50"/>
      <c r="G451" s="128">
        <f t="shared" si="50"/>
        <v>0</v>
      </c>
      <c r="H451" s="50"/>
      <c r="I451" s="113"/>
      <c r="J451" s="21"/>
      <c r="K451" s="50">
        <f t="shared" si="51"/>
        <v>0</v>
      </c>
      <c r="L451" s="136"/>
      <c r="M451" s="36"/>
      <c r="N451" s="136"/>
      <c r="O451" s="136"/>
      <c r="P451" s="36"/>
      <c r="Q451" s="136"/>
      <c r="R451" s="36"/>
      <c r="S451" s="136">
        <f t="shared" si="53"/>
        <v>0</v>
      </c>
      <c r="U451" s="114" t="e">
        <f t="shared" si="52"/>
        <v>#DIV/0!</v>
      </c>
      <c r="X451" s="5"/>
      <c r="Y451" s="10" t="e">
        <f t="shared" si="54"/>
        <v>#REF!</v>
      </c>
      <c r="AB451" s="5"/>
      <c r="AC451" s="5"/>
      <c r="AD451" s="10" t="e">
        <f t="shared" si="56"/>
        <v>#REF!</v>
      </c>
    </row>
    <row r="452" spans="1:30" x14ac:dyDescent="0.35">
      <c r="A452" s="21">
        <f t="shared" si="55"/>
        <v>202308449</v>
      </c>
      <c r="B452" s="57"/>
      <c r="C452" s="37"/>
      <c r="D452" s="21" t="e">
        <f>VLOOKUP(C452,'Customer List'!$A$3:$N$4129,2,0)</f>
        <v>#N/A</v>
      </c>
      <c r="E452" s="42"/>
      <c r="F452" s="50"/>
      <c r="G452" s="128">
        <f t="shared" si="50"/>
        <v>0</v>
      </c>
      <c r="H452" s="50"/>
      <c r="I452" s="113"/>
      <c r="J452" s="21"/>
      <c r="K452" s="50">
        <f t="shared" si="51"/>
        <v>0</v>
      </c>
      <c r="L452" s="136"/>
      <c r="M452" s="36"/>
      <c r="N452" s="136"/>
      <c r="O452" s="136"/>
      <c r="P452" s="36"/>
      <c r="Q452" s="136"/>
      <c r="R452" s="136"/>
      <c r="S452" s="136">
        <f t="shared" si="53"/>
        <v>0</v>
      </c>
      <c r="U452" s="114" t="e">
        <f t="shared" si="52"/>
        <v>#DIV/0!</v>
      </c>
      <c r="X452" s="5"/>
      <c r="Y452" s="10" t="e">
        <f t="shared" si="54"/>
        <v>#REF!</v>
      </c>
      <c r="AB452" s="5"/>
      <c r="AC452" s="5"/>
      <c r="AD452" s="10" t="e">
        <f t="shared" si="56"/>
        <v>#REF!</v>
      </c>
    </row>
    <row r="453" spans="1:30" x14ac:dyDescent="0.35">
      <c r="A453" s="21">
        <f t="shared" si="55"/>
        <v>202308450</v>
      </c>
      <c r="B453" s="57"/>
      <c r="C453" s="37"/>
      <c r="D453" s="21" t="e">
        <f>VLOOKUP(C453,'Customer List'!$A$3:$N$4129,2,0)</f>
        <v>#N/A</v>
      </c>
      <c r="E453" s="42"/>
      <c r="F453" s="50"/>
      <c r="G453" s="128">
        <f t="shared" ref="G453:G516" si="57">F453*0.08</f>
        <v>0</v>
      </c>
      <c r="H453" s="50"/>
      <c r="I453" s="113"/>
      <c r="J453" s="21"/>
      <c r="K453" s="50">
        <f t="shared" si="51"/>
        <v>0</v>
      </c>
      <c r="L453" s="136"/>
      <c r="M453" s="36"/>
      <c r="N453" s="136"/>
      <c r="O453" s="136"/>
      <c r="P453" s="36"/>
      <c r="Q453" s="136"/>
      <c r="R453" s="36"/>
      <c r="S453" s="136">
        <f t="shared" si="53"/>
        <v>0</v>
      </c>
      <c r="U453" s="114" t="e">
        <f t="shared" si="52"/>
        <v>#DIV/0!</v>
      </c>
      <c r="X453" s="5"/>
      <c r="Y453" s="10" t="e">
        <f t="shared" si="54"/>
        <v>#REF!</v>
      </c>
      <c r="AB453" s="5"/>
      <c r="AC453" s="5"/>
      <c r="AD453" s="10" t="e">
        <f t="shared" si="56"/>
        <v>#REF!</v>
      </c>
    </row>
    <row r="454" spans="1:30" x14ac:dyDescent="0.35">
      <c r="A454" s="21">
        <f t="shared" si="55"/>
        <v>202308451</v>
      </c>
      <c r="B454" s="57"/>
      <c r="C454" s="37"/>
      <c r="D454" s="21" t="e">
        <f>VLOOKUP(C454,'Customer List'!$A$3:$N$4129,2,0)</f>
        <v>#N/A</v>
      </c>
      <c r="E454" s="42"/>
      <c r="F454" s="50"/>
      <c r="G454" s="128">
        <f t="shared" si="57"/>
        <v>0</v>
      </c>
      <c r="H454" s="50"/>
      <c r="I454" s="113"/>
      <c r="J454" s="21"/>
      <c r="K454" s="50">
        <f t="shared" si="51"/>
        <v>0</v>
      </c>
      <c r="L454" s="136"/>
      <c r="M454" s="36"/>
      <c r="N454" s="36"/>
      <c r="O454" s="36"/>
      <c r="P454" s="136"/>
      <c r="Q454" s="136"/>
      <c r="R454" s="36"/>
      <c r="S454" s="136">
        <f t="shared" si="53"/>
        <v>0</v>
      </c>
      <c r="U454" s="114" t="e">
        <f t="shared" si="52"/>
        <v>#DIV/0!</v>
      </c>
      <c r="X454" s="5"/>
      <c r="Y454" s="10" t="e">
        <f t="shared" si="54"/>
        <v>#REF!</v>
      </c>
      <c r="AB454" s="5"/>
      <c r="AC454" s="5"/>
      <c r="AD454" s="10" t="e">
        <f t="shared" si="56"/>
        <v>#REF!</v>
      </c>
    </row>
    <row r="455" spans="1:30" x14ac:dyDescent="0.35">
      <c r="A455" s="21">
        <f t="shared" si="55"/>
        <v>202308452</v>
      </c>
      <c r="B455" s="57"/>
      <c r="C455" s="37"/>
      <c r="D455" s="21" t="e">
        <f>VLOOKUP(C455,'Customer List'!$A$3:$N$4129,2,0)</f>
        <v>#N/A</v>
      </c>
      <c r="E455" s="42"/>
      <c r="F455" s="50"/>
      <c r="G455" s="128">
        <f t="shared" si="57"/>
        <v>0</v>
      </c>
      <c r="H455" s="50"/>
      <c r="I455" s="113"/>
      <c r="J455" s="21"/>
      <c r="K455" s="50">
        <f t="shared" si="51"/>
        <v>0</v>
      </c>
      <c r="L455" s="136"/>
      <c r="M455" s="36"/>
      <c r="N455" s="136"/>
      <c r="O455" s="36"/>
      <c r="P455" s="136"/>
      <c r="Q455" s="136"/>
      <c r="R455" s="36"/>
      <c r="S455" s="136">
        <f t="shared" si="53"/>
        <v>0</v>
      </c>
      <c r="U455" s="114" t="e">
        <f t="shared" si="52"/>
        <v>#DIV/0!</v>
      </c>
      <c r="X455" s="5"/>
      <c r="Y455" s="10" t="e">
        <f t="shared" si="54"/>
        <v>#REF!</v>
      </c>
      <c r="AB455" s="5"/>
      <c r="AC455" s="5"/>
      <c r="AD455" s="10" t="e">
        <f t="shared" si="56"/>
        <v>#REF!</v>
      </c>
    </row>
    <row r="456" spans="1:30" x14ac:dyDescent="0.35">
      <c r="A456" s="21">
        <f t="shared" si="55"/>
        <v>202308453</v>
      </c>
      <c r="B456" s="57"/>
      <c r="C456" s="37"/>
      <c r="D456" s="21" t="e">
        <f>VLOOKUP(C456,'Customer List'!$A$3:$N$4129,2,0)</f>
        <v>#N/A</v>
      </c>
      <c r="E456" s="42"/>
      <c r="F456" s="50"/>
      <c r="G456" s="128">
        <f t="shared" si="57"/>
        <v>0</v>
      </c>
      <c r="H456" s="50"/>
      <c r="I456" s="113"/>
      <c r="J456" s="21"/>
      <c r="K456" s="50">
        <f t="shared" si="51"/>
        <v>0</v>
      </c>
      <c r="L456" s="136"/>
      <c r="M456" s="36"/>
      <c r="N456" s="136"/>
      <c r="O456" s="36"/>
      <c r="P456" s="136"/>
      <c r="Q456" s="136"/>
      <c r="R456" s="36"/>
      <c r="S456" s="136">
        <f t="shared" si="53"/>
        <v>0</v>
      </c>
      <c r="U456" s="114" t="e">
        <f t="shared" si="52"/>
        <v>#DIV/0!</v>
      </c>
      <c r="X456" s="5"/>
      <c r="Y456" s="10" t="e">
        <f t="shared" si="54"/>
        <v>#REF!</v>
      </c>
      <c r="AB456" s="5"/>
      <c r="AC456" s="5"/>
      <c r="AD456" s="10" t="e">
        <f t="shared" si="56"/>
        <v>#REF!</v>
      </c>
    </row>
    <row r="457" spans="1:30" x14ac:dyDescent="0.35">
      <c r="A457" s="21">
        <f t="shared" si="55"/>
        <v>202308454</v>
      </c>
      <c r="B457" s="57"/>
      <c r="C457" s="37"/>
      <c r="D457" s="21" t="e">
        <f>VLOOKUP(C457,'Customer List'!$A$3:$N$4129,2,0)</f>
        <v>#N/A</v>
      </c>
      <c r="E457" s="42"/>
      <c r="F457" s="50"/>
      <c r="G457" s="128">
        <f t="shared" si="57"/>
        <v>0</v>
      </c>
      <c r="H457" s="50"/>
      <c r="I457" s="113"/>
      <c r="J457" s="21"/>
      <c r="K457" s="50">
        <f t="shared" si="51"/>
        <v>0</v>
      </c>
      <c r="L457" s="136"/>
      <c r="M457" s="136"/>
      <c r="N457" s="36"/>
      <c r="O457" s="36"/>
      <c r="P457" s="136"/>
      <c r="Q457" s="136"/>
      <c r="R457" s="36"/>
      <c r="S457" s="136">
        <f t="shared" si="53"/>
        <v>0</v>
      </c>
      <c r="U457" s="114" t="e">
        <f t="shared" si="52"/>
        <v>#DIV/0!</v>
      </c>
      <c r="X457" s="5"/>
      <c r="Y457" s="10" t="e">
        <f t="shared" si="54"/>
        <v>#REF!</v>
      </c>
      <c r="AB457" s="5"/>
      <c r="AC457" s="5"/>
      <c r="AD457" s="10" t="e">
        <f t="shared" si="56"/>
        <v>#REF!</v>
      </c>
    </row>
    <row r="458" spans="1:30" x14ac:dyDescent="0.35">
      <c r="A458" s="21">
        <f t="shared" si="55"/>
        <v>202308455</v>
      </c>
      <c r="B458" s="57"/>
      <c r="C458" s="37"/>
      <c r="D458" s="21" t="e">
        <f>VLOOKUP(C458,'Customer List'!$A$3:$N$4129,2,0)</f>
        <v>#N/A</v>
      </c>
      <c r="E458" s="42"/>
      <c r="F458" s="50"/>
      <c r="G458" s="128">
        <f t="shared" si="57"/>
        <v>0</v>
      </c>
      <c r="H458" s="50"/>
      <c r="I458" s="113"/>
      <c r="J458" s="21"/>
      <c r="K458" s="50">
        <f t="shared" ref="K458:K521" si="58">F458+G458-H458-J458</f>
        <v>0</v>
      </c>
      <c r="L458" s="136"/>
      <c r="M458" s="136"/>
      <c r="N458" s="36"/>
      <c r="O458" s="136"/>
      <c r="P458" s="136"/>
      <c r="Q458" s="136"/>
      <c r="R458" s="36"/>
      <c r="S458" s="136">
        <f t="shared" si="53"/>
        <v>0</v>
      </c>
      <c r="U458" s="114" t="e">
        <f t="shared" si="52"/>
        <v>#DIV/0!</v>
      </c>
      <c r="X458" s="5"/>
      <c r="Y458" s="10" t="e">
        <f t="shared" si="54"/>
        <v>#REF!</v>
      </c>
      <c r="AB458" s="5"/>
      <c r="AC458" s="5"/>
      <c r="AD458" s="10" t="e">
        <f t="shared" si="56"/>
        <v>#REF!</v>
      </c>
    </row>
    <row r="459" spans="1:30" x14ac:dyDescent="0.35">
      <c r="A459" s="21">
        <f t="shared" si="55"/>
        <v>202308456</v>
      </c>
      <c r="B459" s="57"/>
      <c r="C459" s="37"/>
      <c r="D459" s="21" t="e">
        <f>VLOOKUP(C459,'Customer List'!$A$3:$N$4129,2,0)</f>
        <v>#N/A</v>
      </c>
      <c r="E459" s="42"/>
      <c r="F459" s="50"/>
      <c r="G459" s="128">
        <f t="shared" si="57"/>
        <v>0</v>
      </c>
      <c r="H459" s="50"/>
      <c r="I459" s="113"/>
      <c r="J459" s="21"/>
      <c r="K459" s="50">
        <f t="shared" si="58"/>
        <v>0</v>
      </c>
      <c r="L459" s="136"/>
      <c r="M459" s="36"/>
      <c r="N459" s="136"/>
      <c r="O459" s="136"/>
      <c r="P459" s="136"/>
      <c r="Q459" s="36"/>
      <c r="R459" s="36"/>
      <c r="S459" s="136">
        <f t="shared" si="53"/>
        <v>0</v>
      </c>
      <c r="U459" s="114" t="e">
        <f t="shared" si="52"/>
        <v>#DIV/0!</v>
      </c>
      <c r="X459" s="5"/>
      <c r="Y459" s="10" t="e">
        <f t="shared" si="54"/>
        <v>#REF!</v>
      </c>
      <c r="AB459" s="5"/>
      <c r="AC459" s="5"/>
      <c r="AD459" s="10" t="e">
        <f t="shared" si="56"/>
        <v>#REF!</v>
      </c>
    </row>
    <row r="460" spans="1:30" x14ac:dyDescent="0.35">
      <c r="A460" s="21">
        <f t="shared" si="55"/>
        <v>202308457</v>
      </c>
      <c r="B460" s="57"/>
      <c r="C460" s="37"/>
      <c r="D460" s="21" t="e">
        <f>VLOOKUP(C460,'Customer List'!$A$3:$N$4129,2,0)</f>
        <v>#N/A</v>
      </c>
      <c r="E460" s="42"/>
      <c r="F460" s="50"/>
      <c r="G460" s="128">
        <f t="shared" si="57"/>
        <v>0</v>
      </c>
      <c r="H460" s="50"/>
      <c r="I460" s="113"/>
      <c r="J460" s="21"/>
      <c r="K460" s="50">
        <f t="shared" si="58"/>
        <v>0</v>
      </c>
      <c r="L460" s="136"/>
      <c r="M460" s="36"/>
      <c r="N460" s="136"/>
      <c r="O460" s="136"/>
      <c r="P460" s="36"/>
      <c r="Q460" s="136"/>
      <c r="R460" s="36"/>
      <c r="S460" s="136">
        <f t="shared" si="53"/>
        <v>0</v>
      </c>
      <c r="U460" s="114" t="e">
        <f t="shared" si="52"/>
        <v>#DIV/0!</v>
      </c>
      <c r="X460" s="5"/>
      <c r="Y460" s="10" t="e">
        <f t="shared" si="54"/>
        <v>#REF!</v>
      </c>
      <c r="AB460" s="5"/>
      <c r="AC460" s="5"/>
      <c r="AD460" s="10" t="e">
        <f t="shared" si="56"/>
        <v>#REF!</v>
      </c>
    </row>
    <row r="461" spans="1:30" x14ac:dyDescent="0.35">
      <c r="A461" s="21">
        <f t="shared" si="55"/>
        <v>202308458</v>
      </c>
      <c r="B461" s="57"/>
      <c r="C461" s="37"/>
      <c r="D461" s="21" t="e">
        <f>VLOOKUP(C461,'Customer List'!$A$3:$N$4129,2,0)</f>
        <v>#N/A</v>
      </c>
      <c r="E461" s="42"/>
      <c r="F461" s="50"/>
      <c r="G461" s="128">
        <f t="shared" si="57"/>
        <v>0</v>
      </c>
      <c r="H461" s="50"/>
      <c r="I461" s="113"/>
      <c r="J461" s="21"/>
      <c r="K461" s="50">
        <f t="shared" si="58"/>
        <v>0</v>
      </c>
      <c r="L461" s="136"/>
      <c r="M461" s="36"/>
      <c r="N461" s="36"/>
      <c r="O461" s="136"/>
      <c r="P461" s="36"/>
      <c r="Q461" s="136"/>
      <c r="R461" s="36"/>
      <c r="S461" s="136">
        <f t="shared" si="53"/>
        <v>0</v>
      </c>
      <c r="U461" s="114" t="e">
        <f t="shared" ref="U461:U525" si="59">T461/(F461+G461)</f>
        <v>#DIV/0!</v>
      </c>
      <c r="X461" s="5"/>
      <c r="Y461" s="10" t="e">
        <f t="shared" si="54"/>
        <v>#REF!</v>
      </c>
      <c r="AB461" s="5"/>
      <c r="AC461" s="5"/>
      <c r="AD461" s="10" t="e">
        <f t="shared" si="56"/>
        <v>#REF!</v>
      </c>
    </row>
    <row r="462" spans="1:30" x14ac:dyDescent="0.35">
      <c r="A462" s="21">
        <f t="shared" si="55"/>
        <v>202308459</v>
      </c>
      <c r="B462" s="57"/>
      <c r="C462" s="37"/>
      <c r="D462" s="21" t="e">
        <f>VLOOKUP(C462,'Customer List'!$A$3:$N$4129,2,0)</f>
        <v>#N/A</v>
      </c>
      <c r="E462" s="42"/>
      <c r="F462" s="50"/>
      <c r="G462" s="128">
        <f t="shared" si="57"/>
        <v>0</v>
      </c>
      <c r="H462" s="50"/>
      <c r="I462" s="113"/>
      <c r="J462" s="21"/>
      <c r="K462" s="50">
        <f t="shared" si="58"/>
        <v>0</v>
      </c>
      <c r="L462" s="36"/>
      <c r="M462" s="36"/>
      <c r="N462" s="36"/>
      <c r="O462" s="36"/>
      <c r="P462" s="136"/>
      <c r="Q462" s="136"/>
      <c r="R462" s="36"/>
      <c r="S462" s="136">
        <f t="shared" si="53"/>
        <v>0</v>
      </c>
      <c r="U462" s="114" t="e">
        <f t="shared" si="59"/>
        <v>#DIV/0!</v>
      </c>
      <c r="X462" s="5"/>
      <c r="Y462" s="10" t="e">
        <f t="shared" si="54"/>
        <v>#REF!</v>
      </c>
      <c r="AB462" s="5"/>
      <c r="AC462" s="5"/>
      <c r="AD462" s="10" t="e">
        <f t="shared" si="56"/>
        <v>#REF!</v>
      </c>
    </row>
    <row r="463" spans="1:30" x14ac:dyDescent="0.35">
      <c r="A463" s="21">
        <f t="shared" si="55"/>
        <v>202308460</v>
      </c>
      <c r="B463" s="57"/>
      <c r="C463" s="37"/>
      <c r="D463" s="21" t="e">
        <f>VLOOKUP(C463,'Customer List'!$A$3:$N$4129,2,0)</f>
        <v>#N/A</v>
      </c>
      <c r="E463" s="42"/>
      <c r="F463" s="50"/>
      <c r="G463" s="128">
        <f t="shared" si="57"/>
        <v>0</v>
      </c>
      <c r="H463" s="50"/>
      <c r="I463" s="113"/>
      <c r="J463" s="21"/>
      <c r="K463" s="50">
        <f t="shared" si="58"/>
        <v>0</v>
      </c>
      <c r="L463" s="36"/>
      <c r="M463" s="136"/>
      <c r="N463" s="136"/>
      <c r="O463" s="136"/>
      <c r="P463" s="136"/>
      <c r="Q463" s="136"/>
      <c r="R463" s="36"/>
      <c r="S463" s="136">
        <f t="shared" si="53"/>
        <v>0</v>
      </c>
      <c r="U463" s="114" t="e">
        <f t="shared" si="59"/>
        <v>#DIV/0!</v>
      </c>
      <c r="X463" s="5"/>
      <c r="Y463" s="10" t="e">
        <f t="shared" si="54"/>
        <v>#REF!</v>
      </c>
      <c r="AB463" s="5"/>
      <c r="AC463" s="5"/>
      <c r="AD463" s="10" t="e">
        <f t="shared" si="56"/>
        <v>#REF!</v>
      </c>
    </row>
    <row r="464" spans="1:30" x14ac:dyDescent="0.35">
      <c r="A464" s="21">
        <f t="shared" si="55"/>
        <v>202308461</v>
      </c>
      <c r="B464" s="57"/>
      <c r="C464" s="37"/>
      <c r="D464" s="21" t="e">
        <f>VLOOKUP(C464,'Customer List'!$A$3:$N$4129,2,0)</f>
        <v>#N/A</v>
      </c>
      <c r="E464" s="42"/>
      <c r="F464" s="50"/>
      <c r="G464" s="128">
        <f t="shared" si="57"/>
        <v>0</v>
      </c>
      <c r="H464" s="50"/>
      <c r="I464" s="113"/>
      <c r="J464" s="21"/>
      <c r="K464" s="50">
        <f t="shared" si="58"/>
        <v>0</v>
      </c>
      <c r="L464" s="136"/>
      <c r="M464" s="136"/>
      <c r="N464" s="36"/>
      <c r="O464" s="36"/>
      <c r="P464" s="136"/>
      <c r="Q464" s="136"/>
      <c r="R464" s="36"/>
      <c r="S464" s="136">
        <f t="shared" si="53"/>
        <v>0</v>
      </c>
      <c r="U464" s="114" t="e">
        <f t="shared" si="59"/>
        <v>#DIV/0!</v>
      </c>
      <c r="X464" s="5"/>
      <c r="Y464" s="10" t="e">
        <f t="shared" si="54"/>
        <v>#REF!</v>
      </c>
      <c r="AB464" s="5"/>
      <c r="AC464" s="5"/>
      <c r="AD464" s="10" t="e">
        <f t="shared" si="56"/>
        <v>#REF!</v>
      </c>
    </row>
    <row r="465" spans="1:30" x14ac:dyDescent="0.35">
      <c r="A465" s="21">
        <f t="shared" si="55"/>
        <v>202308462</v>
      </c>
      <c r="B465" s="57"/>
      <c r="C465" s="37"/>
      <c r="D465" s="21" t="e">
        <f>VLOOKUP(C465,'Customer List'!$A$3:$N$4129,2,0)</f>
        <v>#N/A</v>
      </c>
      <c r="E465" s="42"/>
      <c r="F465" s="50"/>
      <c r="G465" s="128">
        <f t="shared" si="57"/>
        <v>0</v>
      </c>
      <c r="H465" s="50"/>
      <c r="I465" s="113"/>
      <c r="J465" s="21"/>
      <c r="K465" s="50">
        <f t="shared" si="58"/>
        <v>0</v>
      </c>
      <c r="L465" s="136"/>
      <c r="M465" s="36"/>
      <c r="N465" s="36"/>
      <c r="O465" s="36"/>
      <c r="P465" s="136"/>
      <c r="Q465" s="136"/>
      <c r="R465" s="36"/>
      <c r="S465" s="136">
        <f t="shared" si="53"/>
        <v>0</v>
      </c>
      <c r="U465" s="114" t="e">
        <f t="shared" si="59"/>
        <v>#DIV/0!</v>
      </c>
      <c r="X465" s="5"/>
      <c r="Y465" s="10" t="e">
        <f t="shared" ref="Y465:Y528" si="60">Y464-X465</f>
        <v>#REF!</v>
      </c>
      <c r="AB465" s="5"/>
      <c r="AC465" s="5"/>
      <c r="AD465" s="10" t="e">
        <f t="shared" si="56"/>
        <v>#REF!</v>
      </c>
    </row>
    <row r="466" spans="1:30" x14ac:dyDescent="0.35">
      <c r="A466" s="21">
        <f t="shared" si="55"/>
        <v>202308463</v>
      </c>
      <c r="B466" s="57"/>
      <c r="C466" s="37"/>
      <c r="D466" s="21" t="e">
        <f>VLOOKUP(C466,'Customer List'!$A$3:$N$4129,2,0)</f>
        <v>#N/A</v>
      </c>
      <c r="E466" s="42"/>
      <c r="F466" s="50"/>
      <c r="G466" s="128">
        <f t="shared" si="57"/>
        <v>0</v>
      </c>
      <c r="H466" s="50"/>
      <c r="I466" s="113"/>
      <c r="J466" s="21"/>
      <c r="K466" s="50">
        <f t="shared" si="58"/>
        <v>0</v>
      </c>
      <c r="L466" s="136"/>
      <c r="M466" s="36"/>
      <c r="N466" s="136"/>
      <c r="O466" s="36"/>
      <c r="P466" s="36"/>
      <c r="Q466" s="136"/>
      <c r="R466" s="36"/>
      <c r="S466" s="136">
        <f t="shared" si="53"/>
        <v>0</v>
      </c>
      <c r="U466" s="114" t="e">
        <f t="shared" si="59"/>
        <v>#DIV/0!</v>
      </c>
      <c r="X466" s="5"/>
      <c r="Y466" s="10" t="e">
        <f t="shared" si="60"/>
        <v>#REF!</v>
      </c>
      <c r="AB466" s="5"/>
      <c r="AC466" s="5"/>
      <c r="AD466" s="10" t="e">
        <f t="shared" si="56"/>
        <v>#REF!</v>
      </c>
    </row>
    <row r="467" spans="1:30" x14ac:dyDescent="0.35">
      <c r="A467" s="21">
        <f t="shared" si="55"/>
        <v>202308464</v>
      </c>
      <c r="B467" s="57"/>
      <c r="C467" s="37"/>
      <c r="D467" s="21" t="e">
        <f>VLOOKUP(C467,'Customer List'!$A$3:$N$4129,2,0)</f>
        <v>#N/A</v>
      </c>
      <c r="E467" s="42"/>
      <c r="F467" s="50"/>
      <c r="G467" s="128">
        <f t="shared" si="57"/>
        <v>0</v>
      </c>
      <c r="H467" s="50"/>
      <c r="I467" s="113"/>
      <c r="J467" s="21"/>
      <c r="K467" s="50">
        <f t="shared" si="58"/>
        <v>0</v>
      </c>
      <c r="L467" s="136"/>
      <c r="M467" s="136"/>
      <c r="N467" s="36"/>
      <c r="O467" s="136"/>
      <c r="P467" s="36"/>
      <c r="Q467" s="136"/>
      <c r="R467" s="36"/>
      <c r="S467" s="136">
        <f t="shared" si="53"/>
        <v>0</v>
      </c>
      <c r="U467" s="114" t="e">
        <f t="shared" si="59"/>
        <v>#DIV/0!</v>
      </c>
      <c r="X467" s="5"/>
      <c r="Y467" s="10" t="e">
        <f t="shared" si="60"/>
        <v>#REF!</v>
      </c>
      <c r="AB467" s="5"/>
      <c r="AC467" s="5"/>
      <c r="AD467" s="10" t="e">
        <f t="shared" si="56"/>
        <v>#REF!</v>
      </c>
    </row>
    <row r="468" spans="1:30" x14ac:dyDescent="0.35">
      <c r="A468" s="21">
        <f t="shared" si="55"/>
        <v>202308465</v>
      </c>
      <c r="B468" s="57"/>
      <c r="C468" s="37"/>
      <c r="D468" s="21" t="e">
        <f>VLOOKUP(C468,'Customer List'!$A$3:$N$4129,2,0)</f>
        <v>#N/A</v>
      </c>
      <c r="E468" s="42"/>
      <c r="F468" s="50"/>
      <c r="G468" s="128">
        <f t="shared" si="57"/>
        <v>0</v>
      </c>
      <c r="H468" s="50"/>
      <c r="I468" s="113"/>
      <c r="J468" s="21"/>
      <c r="K468" s="50">
        <f t="shared" si="58"/>
        <v>0</v>
      </c>
      <c r="L468" s="136"/>
      <c r="M468" s="36"/>
      <c r="N468" s="136"/>
      <c r="O468" s="136"/>
      <c r="P468" s="136"/>
      <c r="Q468" s="136"/>
      <c r="R468" s="36"/>
      <c r="S468" s="136">
        <f t="shared" si="53"/>
        <v>0</v>
      </c>
      <c r="U468" s="114" t="e">
        <f t="shared" si="59"/>
        <v>#DIV/0!</v>
      </c>
      <c r="X468" s="5"/>
      <c r="Y468" s="10" t="e">
        <f t="shared" si="60"/>
        <v>#REF!</v>
      </c>
      <c r="AB468" s="5"/>
      <c r="AC468" s="5"/>
      <c r="AD468" s="10" t="e">
        <f t="shared" si="56"/>
        <v>#REF!</v>
      </c>
    </row>
    <row r="469" spans="1:30" x14ac:dyDescent="0.35">
      <c r="A469" s="21">
        <f t="shared" si="55"/>
        <v>202308466</v>
      </c>
      <c r="B469" s="57"/>
      <c r="C469" s="37"/>
      <c r="D469" s="21" t="e">
        <f>VLOOKUP(C469,'Customer List'!$A$3:$N$4129,2,0)</f>
        <v>#N/A</v>
      </c>
      <c r="E469" s="42"/>
      <c r="F469" s="50"/>
      <c r="G469" s="128">
        <f t="shared" si="57"/>
        <v>0</v>
      </c>
      <c r="H469" s="50"/>
      <c r="I469" s="113"/>
      <c r="J469" s="21"/>
      <c r="K469" s="50">
        <f t="shared" si="58"/>
        <v>0</v>
      </c>
      <c r="L469" s="136"/>
      <c r="M469" s="36"/>
      <c r="N469" s="136"/>
      <c r="O469" s="36"/>
      <c r="P469" s="136"/>
      <c r="Q469" s="136"/>
      <c r="R469" s="36"/>
      <c r="S469" s="136">
        <f t="shared" si="53"/>
        <v>0</v>
      </c>
      <c r="U469" s="114" t="e">
        <f t="shared" si="59"/>
        <v>#DIV/0!</v>
      </c>
      <c r="X469" s="5"/>
      <c r="Y469" s="10" t="e">
        <f t="shared" si="60"/>
        <v>#REF!</v>
      </c>
      <c r="AB469" s="5"/>
      <c r="AC469" s="5"/>
      <c r="AD469" s="10" t="e">
        <f t="shared" si="56"/>
        <v>#REF!</v>
      </c>
    </row>
    <row r="470" spans="1:30" x14ac:dyDescent="0.35">
      <c r="A470" s="21">
        <f t="shared" si="55"/>
        <v>202308467</v>
      </c>
      <c r="B470" s="57"/>
      <c r="C470" s="37"/>
      <c r="D470" s="21" t="e">
        <f>VLOOKUP(C470,'Customer List'!$A$3:$N$4129,2,0)</f>
        <v>#N/A</v>
      </c>
      <c r="E470" s="42"/>
      <c r="F470" s="50"/>
      <c r="G470" s="128">
        <f t="shared" si="57"/>
        <v>0</v>
      </c>
      <c r="H470" s="50"/>
      <c r="I470" s="113"/>
      <c r="J470" s="21"/>
      <c r="K470" s="50">
        <f t="shared" si="58"/>
        <v>0</v>
      </c>
      <c r="L470" s="36"/>
      <c r="M470" s="36"/>
      <c r="N470" s="36"/>
      <c r="O470" s="136"/>
      <c r="P470" s="136"/>
      <c r="Q470" s="136"/>
      <c r="R470" s="36"/>
      <c r="S470" s="136">
        <f t="shared" si="53"/>
        <v>0</v>
      </c>
      <c r="U470" s="114" t="e">
        <f t="shared" si="59"/>
        <v>#DIV/0!</v>
      </c>
      <c r="X470" s="5"/>
      <c r="Y470" s="10" t="e">
        <f t="shared" si="60"/>
        <v>#REF!</v>
      </c>
      <c r="AB470" s="5"/>
      <c r="AC470" s="5"/>
      <c r="AD470" s="10" t="e">
        <f t="shared" si="56"/>
        <v>#REF!</v>
      </c>
    </row>
    <row r="471" spans="1:30" x14ac:dyDescent="0.35">
      <c r="A471" s="21">
        <f t="shared" si="55"/>
        <v>202308468</v>
      </c>
      <c r="B471" s="57"/>
      <c r="C471" s="37"/>
      <c r="D471" s="21" t="e">
        <f>VLOOKUP(C471,'Customer List'!$A$3:$N$4129,2,0)</f>
        <v>#N/A</v>
      </c>
      <c r="E471" s="42"/>
      <c r="F471" s="50"/>
      <c r="G471" s="128">
        <f t="shared" si="57"/>
        <v>0</v>
      </c>
      <c r="H471" s="50"/>
      <c r="I471" s="113"/>
      <c r="J471" s="21"/>
      <c r="K471" s="50">
        <f t="shared" si="58"/>
        <v>0</v>
      </c>
      <c r="L471" s="36"/>
      <c r="M471" s="36"/>
      <c r="N471" s="36"/>
      <c r="O471" s="36"/>
      <c r="P471" s="136"/>
      <c r="Q471" s="136"/>
      <c r="R471" s="36"/>
      <c r="S471" s="136">
        <f t="shared" si="53"/>
        <v>0</v>
      </c>
      <c r="U471" s="114" t="e">
        <f t="shared" si="59"/>
        <v>#DIV/0!</v>
      </c>
      <c r="X471" s="5"/>
      <c r="Y471" s="10" t="e">
        <f t="shared" si="60"/>
        <v>#REF!</v>
      </c>
      <c r="AB471" s="5"/>
      <c r="AC471" s="5"/>
      <c r="AD471" s="10" t="e">
        <f t="shared" si="56"/>
        <v>#REF!</v>
      </c>
    </row>
    <row r="472" spans="1:30" x14ac:dyDescent="0.35">
      <c r="A472" s="21">
        <f t="shared" si="55"/>
        <v>202308469</v>
      </c>
      <c r="B472" s="57"/>
      <c r="C472" s="37"/>
      <c r="D472" s="21" t="e">
        <f>VLOOKUP(C472,'Customer List'!$A$3:$N$4129,2,0)</f>
        <v>#N/A</v>
      </c>
      <c r="E472" s="42"/>
      <c r="F472" s="50"/>
      <c r="G472" s="128">
        <f t="shared" si="57"/>
        <v>0</v>
      </c>
      <c r="H472" s="50"/>
      <c r="I472" s="113"/>
      <c r="J472" s="21"/>
      <c r="K472" s="50">
        <f t="shared" si="58"/>
        <v>0</v>
      </c>
      <c r="L472" s="136"/>
      <c r="M472" s="36"/>
      <c r="N472" s="136"/>
      <c r="O472" s="136"/>
      <c r="P472" s="136"/>
      <c r="Q472" s="136"/>
      <c r="R472" s="36"/>
      <c r="S472" s="136">
        <f t="shared" si="53"/>
        <v>0</v>
      </c>
      <c r="U472" s="114" t="e">
        <f t="shared" si="59"/>
        <v>#DIV/0!</v>
      </c>
      <c r="X472" s="5"/>
      <c r="Y472" s="10" t="e">
        <f t="shared" si="60"/>
        <v>#REF!</v>
      </c>
      <c r="AB472" s="5"/>
      <c r="AC472" s="5"/>
      <c r="AD472" s="10" t="e">
        <f t="shared" si="56"/>
        <v>#REF!</v>
      </c>
    </row>
    <row r="473" spans="1:30" x14ac:dyDescent="0.35">
      <c r="A473" s="21">
        <f t="shared" si="55"/>
        <v>202308470</v>
      </c>
      <c r="B473" s="57"/>
      <c r="C473" s="37"/>
      <c r="D473" s="21" t="e">
        <f>VLOOKUP(C473,'Customer List'!$A$3:$N$4129,2,0)</f>
        <v>#N/A</v>
      </c>
      <c r="E473" s="42"/>
      <c r="F473" s="50"/>
      <c r="G473" s="128">
        <f t="shared" si="57"/>
        <v>0</v>
      </c>
      <c r="H473" s="50"/>
      <c r="I473" s="113"/>
      <c r="J473" s="21"/>
      <c r="K473" s="50">
        <f t="shared" si="58"/>
        <v>0</v>
      </c>
      <c r="L473" s="136"/>
      <c r="M473" s="36"/>
      <c r="N473" s="136"/>
      <c r="O473" s="136"/>
      <c r="P473" s="136"/>
      <c r="Q473" s="136"/>
      <c r="R473" s="36"/>
      <c r="S473" s="136">
        <f t="shared" si="53"/>
        <v>0</v>
      </c>
      <c r="U473" s="114" t="e">
        <f t="shared" si="59"/>
        <v>#DIV/0!</v>
      </c>
      <c r="X473" s="5"/>
      <c r="Y473" s="10" t="e">
        <f t="shared" si="60"/>
        <v>#REF!</v>
      </c>
      <c r="AB473" s="5"/>
      <c r="AC473" s="5"/>
      <c r="AD473" s="10" t="e">
        <f t="shared" si="56"/>
        <v>#REF!</v>
      </c>
    </row>
    <row r="474" spans="1:30" x14ac:dyDescent="0.35">
      <c r="A474" s="21">
        <f t="shared" ref="A474:A530" si="61">A473+1</f>
        <v>202308471</v>
      </c>
      <c r="B474" s="57"/>
      <c r="C474" s="37"/>
      <c r="D474" s="21" t="e">
        <f>VLOOKUP(C474,'Customer List'!$A$3:$N$4129,2,0)</f>
        <v>#N/A</v>
      </c>
      <c r="E474" s="42"/>
      <c r="F474" s="50"/>
      <c r="G474" s="128">
        <f t="shared" si="57"/>
        <v>0</v>
      </c>
      <c r="H474" s="50"/>
      <c r="I474" s="113"/>
      <c r="J474" s="21"/>
      <c r="K474" s="50">
        <f t="shared" si="58"/>
        <v>0</v>
      </c>
      <c r="L474" s="136"/>
      <c r="M474" s="36"/>
      <c r="N474" s="136"/>
      <c r="O474" s="136"/>
      <c r="P474" s="36"/>
      <c r="Q474" s="136"/>
      <c r="R474" s="36"/>
      <c r="S474" s="136">
        <f t="shared" si="53"/>
        <v>0</v>
      </c>
      <c r="U474" s="114" t="e">
        <f t="shared" si="59"/>
        <v>#DIV/0!</v>
      </c>
      <c r="X474" s="5"/>
      <c r="Y474" s="10" t="e">
        <f t="shared" si="60"/>
        <v>#REF!</v>
      </c>
      <c r="AB474" s="5"/>
      <c r="AC474" s="5"/>
      <c r="AD474" s="10" t="e">
        <f t="shared" si="56"/>
        <v>#REF!</v>
      </c>
    </row>
    <row r="475" spans="1:30" x14ac:dyDescent="0.35">
      <c r="A475" s="21">
        <f t="shared" si="61"/>
        <v>202308472</v>
      </c>
      <c r="B475" s="57"/>
      <c r="C475" s="37"/>
      <c r="D475" s="21" t="e">
        <f>VLOOKUP(C475,'Customer List'!$A$3:$N$4129,2,0)</f>
        <v>#N/A</v>
      </c>
      <c r="E475" s="42"/>
      <c r="F475" s="50"/>
      <c r="G475" s="128">
        <f t="shared" si="57"/>
        <v>0</v>
      </c>
      <c r="H475" s="50"/>
      <c r="I475" s="113"/>
      <c r="J475" s="21"/>
      <c r="K475" s="50">
        <f t="shared" si="58"/>
        <v>0</v>
      </c>
      <c r="L475" s="136"/>
      <c r="M475" s="136"/>
      <c r="N475" s="136"/>
      <c r="O475" s="136"/>
      <c r="P475" s="36"/>
      <c r="Q475" s="136"/>
      <c r="R475" s="36"/>
      <c r="S475" s="136">
        <f t="shared" si="53"/>
        <v>0</v>
      </c>
      <c r="U475" s="114" t="e">
        <f t="shared" si="59"/>
        <v>#DIV/0!</v>
      </c>
      <c r="X475" s="5"/>
      <c r="Y475" s="10" t="e">
        <f t="shared" si="60"/>
        <v>#REF!</v>
      </c>
      <c r="AB475" s="5"/>
      <c r="AC475" s="5"/>
      <c r="AD475" s="10" t="e">
        <f t="shared" si="56"/>
        <v>#REF!</v>
      </c>
    </row>
    <row r="476" spans="1:30" x14ac:dyDescent="0.35">
      <c r="A476" s="21">
        <f t="shared" si="61"/>
        <v>202308473</v>
      </c>
      <c r="B476" s="57"/>
      <c r="C476" s="37"/>
      <c r="D476" s="21" t="e">
        <f>VLOOKUP(C476,'Customer List'!$A$3:$N$4129,2,0)</f>
        <v>#N/A</v>
      </c>
      <c r="E476" s="42"/>
      <c r="F476" s="50"/>
      <c r="G476" s="128">
        <f t="shared" si="57"/>
        <v>0</v>
      </c>
      <c r="H476" s="50"/>
      <c r="I476" s="113"/>
      <c r="J476" s="21"/>
      <c r="K476" s="50">
        <f t="shared" si="58"/>
        <v>0</v>
      </c>
      <c r="L476" s="136"/>
      <c r="M476" s="36"/>
      <c r="N476" s="36"/>
      <c r="O476" s="136"/>
      <c r="P476" s="36"/>
      <c r="Q476" s="136"/>
      <c r="R476" s="36"/>
      <c r="S476" s="136">
        <f t="shared" si="53"/>
        <v>0</v>
      </c>
      <c r="U476" s="114" t="e">
        <f t="shared" si="59"/>
        <v>#DIV/0!</v>
      </c>
      <c r="X476" s="5"/>
      <c r="Y476" s="10" t="e">
        <f t="shared" si="60"/>
        <v>#REF!</v>
      </c>
      <c r="AB476" s="5"/>
      <c r="AC476" s="5"/>
      <c r="AD476" s="10" t="e">
        <f t="shared" si="56"/>
        <v>#REF!</v>
      </c>
    </row>
    <row r="477" spans="1:30" x14ac:dyDescent="0.35">
      <c r="A477" s="21">
        <f t="shared" si="61"/>
        <v>202308474</v>
      </c>
      <c r="B477" s="57"/>
      <c r="C477" s="37"/>
      <c r="D477" s="21" t="e">
        <f>VLOOKUP(C477,'Customer List'!$A$3:$N$4129,2,0)</f>
        <v>#N/A</v>
      </c>
      <c r="E477" s="42"/>
      <c r="F477" s="50"/>
      <c r="G477" s="128">
        <f t="shared" si="57"/>
        <v>0</v>
      </c>
      <c r="H477" s="50"/>
      <c r="I477" s="113"/>
      <c r="J477" s="21"/>
      <c r="K477" s="50">
        <f t="shared" si="58"/>
        <v>0</v>
      </c>
      <c r="L477" s="136"/>
      <c r="M477" s="36"/>
      <c r="N477" s="136"/>
      <c r="O477" s="36"/>
      <c r="P477" s="136"/>
      <c r="Q477" s="136"/>
      <c r="R477" s="36"/>
      <c r="S477" s="136">
        <f t="shared" si="53"/>
        <v>0</v>
      </c>
      <c r="U477" s="114" t="e">
        <f t="shared" si="59"/>
        <v>#DIV/0!</v>
      </c>
      <c r="X477" s="5"/>
      <c r="Y477" s="10" t="e">
        <f t="shared" si="60"/>
        <v>#REF!</v>
      </c>
      <c r="AB477" s="5"/>
      <c r="AC477" s="5"/>
      <c r="AD477" s="10" t="e">
        <f t="shared" si="56"/>
        <v>#REF!</v>
      </c>
    </row>
    <row r="478" spans="1:30" x14ac:dyDescent="0.35">
      <c r="A478" s="21">
        <f t="shared" si="61"/>
        <v>202308475</v>
      </c>
      <c r="B478" s="57"/>
      <c r="C478" s="37"/>
      <c r="D478" s="21" t="e">
        <f>VLOOKUP(C478,'Customer List'!$A$3:$N$4129,2,0)</f>
        <v>#N/A</v>
      </c>
      <c r="E478" s="42"/>
      <c r="F478" s="50"/>
      <c r="G478" s="128">
        <f t="shared" si="57"/>
        <v>0</v>
      </c>
      <c r="H478" s="50"/>
      <c r="I478" s="113"/>
      <c r="J478" s="21"/>
      <c r="K478" s="50">
        <f t="shared" si="58"/>
        <v>0</v>
      </c>
      <c r="L478" s="136"/>
      <c r="M478" s="36"/>
      <c r="N478" s="136"/>
      <c r="O478" s="136"/>
      <c r="P478" s="36"/>
      <c r="Q478" s="136"/>
      <c r="R478" s="36"/>
      <c r="S478" s="136">
        <f t="shared" si="53"/>
        <v>0</v>
      </c>
      <c r="U478" s="114" t="e">
        <f t="shared" si="59"/>
        <v>#DIV/0!</v>
      </c>
      <c r="X478" s="5"/>
      <c r="Y478" s="10" t="e">
        <f t="shared" si="60"/>
        <v>#REF!</v>
      </c>
      <c r="AB478" s="5"/>
      <c r="AC478" s="5"/>
      <c r="AD478" s="10" t="e">
        <f t="shared" si="56"/>
        <v>#REF!</v>
      </c>
    </row>
    <row r="479" spans="1:30" x14ac:dyDescent="0.35">
      <c r="A479" s="21">
        <f t="shared" si="61"/>
        <v>202308476</v>
      </c>
      <c r="B479" s="57"/>
      <c r="C479" s="37"/>
      <c r="D479" s="21" t="e">
        <f>VLOOKUP(C479,'Customer List'!$A$3:$N$4129,2,0)</f>
        <v>#N/A</v>
      </c>
      <c r="E479" s="42"/>
      <c r="F479" s="50"/>
      <c r="G479" s="128">
        <f t="shared" si="57"/>
        <v>0</v>
      </c>
      <c r="H479" s="50"/>
      <c r="I479" s="113"/>
      <c r="J479" s="21"/>
      <c r="K479" s="50">
        <f t="shared" si="58"/>
        <v>0</v>
      </c>
      <c r="L479" s="136"/>
      <c r="M479" s="36"/>
      <c r="N479" s="136"/>
      <c r="O479" s="136"/>
      <c r="P479" s="36"/>
      <c r="Q479" s="136"/>
      <c r="R479" s="36"/>
      <c r="S479" s="136">
        <f t="shared" si="53"/>
        <v>0</v>
      </c>
      <c r="U479" s="114" t="e">
        <f t="shared" si="59"/>
        <v>#DIV/0!</v>
      </c>
      <c r="X479" s="5"/>
      <c r="Y479" s="10" t="e">
        <f t="shared" si="60"/>
        <v>#REF!</v>
      </c>
      <c r="AB479" s="5"/>
      <c r="AC479" s="5"/>
      <c r="AD479" s="10" t="e">
        <f t="shared" si="56"/>
        <v>#REF!</v>
      </c>
    </row>
    <row r="480" spans="1:30" x14ac:dyDescent="0.35">
      <c r="A480" s="21">
        <f t="shared" si="61"/>
        <v>202308477</v>
      </c>
      <c r="B480" s="57"/>
      <c r="C480" s="37"/>
      <c r="D480" s="21" t="e">
        <f>VLOOKUP(C480,'Customer List'!$A$3:$N$4129,2,0)</f>
        <v>#N/A</v>
      </c>
      <c r="E480" s="42"/>
      <c r="F480" s="50"/>
      <c r="G480" s="128">
        <f t="shared" si="57"/>
        <v>0</v>
      </c>
      <c r="H480" s="50"/>
      <c r="I480" s="113"/>
      <c r="J480" s="21"/>
      <c r="K480" s="50">
        <f t="shared" si="58"/>
        <v>0</v>
      </c>
      <c r="L480" s="136"/>
      <c r="M480" s="36"/>
      <c r="N480" s="36"/>
      <c r="O480" s="36"/>
      <c r="P480" s="36"/>
      <c r="Q480" s="136"/>
      <c r="R480" s="36"/>
      <c r="S480" s="136">
        <f t="shared" si="53"/>
        <v>0</v>
      </c>
      <c r="U480" s="114" t="e">
        <f t="shared" si="59"/>
        <v>#DIV/0!</v>
      </c>
      <c r="X480" s="5"/>
      <c r="Y480" s="10"/>
      <c r="AB480" s="5"/>
      <c r="AC480" s="5"/>
      <c r="AD480" s="10"/>
    </row>
    <row r="481" spans="1:30" x14ac:dyDescent="0.35">
      <c r="A481" s="21">
        <f t="shared" si="61"/>
        <v>202308478</v>
      </c>
      <c r="B481" s="57"/>
      <c r="C481" s="37"/>
      <c r="D481" s="21" t="e">
        <f>VLOOKUP(C481,'Customer List'!$A$3:$N$4129,2,0)</f>
        <v>#N/A</v>
      </c>
      <c r="E481" s="42"/>
      <c r="F481" s="50"/>
      <c r="G481" s="128">
        <f t="shared" si="57"/>
        <v>0</v>
      </c>
      <c r="H481" s="50"/>
      <c r="I481" s="113"/>
      <c r="J481" s="21"/>
      <c r="K481" s="50">
        <f t="shared" si="58"/>
        <v>0</v>
      </c>
      <c r="L481" s="136"/>
      <c r="M481" s="36"/>
      <c r="N481" s="36"/>
      <c r="O481" s="36"/>
      <c r="P481" s="36"/>
      <c r="Q481" s="136"/>
      <c r="R481" s="36"/>
      <c r="S481" s="136">
        <f t="shared" si="53"/>
        <v>0</v>
      </c>
      <c r="U481" s="114" t="e">
        <f t="shared" si="59"/>
        <v>#DIV/0!</v>
      </c>
      <c r="X481" s="5"/>
      <c r="Y481" s="10" t="e">
        <f>Y479-X481</f>
        <v>#REF!</v>
      </c>
      <c r="AB481" s="5"/>
      <c r="AC481" s="5"/>
      <c r="AD481" s="10" t="e">
        <f>AD479+AB481-AC481</f>
        <v>#REF!</v>
      </c>
    </row>
    <row r="482" spans="1:30" x14ac:dyDescent="0.35">
      <c r="A482" s="21">
        <f t="shared" si="61"/>
        <v>202308479</v>
      </c>
      <c r="B482" s="57"/>
      <c r="C482" s="37"/>
      <c r="D482" s="21" t="e">
        <f>VLOOKUP(C482,'Customer List'!$A$3:$N$4129,2,0)</f>
        <v>#N/A</v>
      </c>
      <c r="E482" s="42"/>
      <c r="F482" s="50"/>
      <c r="G482" s="128">
        <f t="shared" si="57"/>
        <v>0</v>
      </c>
      <c r="H482" s="50"/>
      <c r="I482" s="113"/>
      <c r="J482" s="21"/>
      <c r="K482" s="50">
        <f t="shared" si="58"/>
        <v>0</v>
      </c>
      <c r="L482" s="136"/>
      <c r="M482" s="36"/>
      <c r="N482" s="36"/>
      <c r="O482" s="136"/>
      <c r="P482" s="36"/>
      <c r="Q482" s="136"/>
      <c r="R482" s="36"/>
      <c r="S482" s="136">
        <f t="shared" si="53"/>
        <v>0</v>
      </c>
      <c r="U482" s="114" t="e">
        <f t="shared" si="59"/>
        <v>#DIV/0!</v>
      </c>
      <c r="X482" s="5"/>
      <c r="Y482" s="10" t="e">
        <f t="shared" si="60"/>
        <v>#REF!</v>
      </c>
      <c r="AB482" s="5"/>
      <c r="AC482" s="5"/>
      <c r="AD482" s="10" t="e">
        <f t="shared" si="56"/>
        <v>#REF!</v>
      </c>
    </row>
    <row r="483" spans="1:30" x14ac:dyDescent="0.35">
      <c r="A483" s="21">
        <f t="shared" si="61"/>
        <v>202308480</v>
      </c>
      <c r="B483" s="57"/>
      <c r="C483" s="37"/>
      <c r="D483" s="21" t="e">
        <f>VLOOKUP(C483,'Customer List'!$A$3:$N$4129,2,0)</f>
        <v>#N/A</v>
      </c>
      <c r="E483" s="42"/>
      <c r="F483" s="50"/>
      <c r="G483" s="128">
        <f t="shared" si="57"/>
        <v>0</v>
      </c>
      <c r="H483" s="50"/>
      <c r="I483" s="113"/>
      <c r="J483" s="21"/>
      <c r="K483" s="50">
        <f t="shared" si="58"/>
        <v>0</v>
      </c>
      <c r="L483" s="136"/>
      <c r="M483" s="36"/>
      <c r="N483" s="136"/>
      <c r="O483" s="36"/>
      <c r="P483" s="36"/>
      <c r="Q483" s="136"/>
      <c r="R483" s="36"/>
      <c r="S483" s="136">
        <f t="shared" si="53"/>
        <v>0</v>
      </c>
      <c r="U483" s="114" t="e">
        <f t="shared" si="59"/>
        <v>#DIV/0!</v>
      </c>
      <c r="X483" s="5"/>
      <c r="Y483" s="10" t="e">
        <f t="shared" si="60"/>
        <v>#REF!</v>
      </c>
      <c r="AB483" s="5"/>
      <c r="AC483" s="5"/>
      <c r="AD483" s="10" t="e">
        <f t="shared" si="56"/>
        <v>#REF!</v>
      </c>
    </row>
    <row r="484" spans="1:30" x14ac:dyDescent="0.35">
      <c r="A484" s="21">
        <f t="shared" si="61"/>
        <v>202308481</v>
      </c>
      <c r="B484" s="57"/>
      <c r="C484" s="37"/>
      <c r="D484" s="21" t="e">
        <f>VLOOKUP(C484,'Customer List'!$A$3:$N$4129,2,0)</f>
        <v>#N/A</v>
      </c>
      <c r="E484" s="42"/>
      <c r="F484" s="50"/>
      <c r="G484" s="128">
        <f t="shared" si="57"/>
        <v>0</v>
      </c>
      <c r="H484" s="50"/>
      <c r="I484" s="113"/>
      <c r="J484" s="21"/>
      <c r="K484" s="50">
        <f t="shared" si="58"/>
        <v>0</v>
      </c>
      <c r="L484" s="136"/>
      <c r="M484" s="36"/>
      <c r="N484" s="36"/>
      <c r="O484" s="136"/>
      <c r="P484" s="136"/>
      <c r="Q484" s="136"/>
      <c r="R484" s="36"/>
      <c r="S484" s="136">
        <f t="shared" si="53"/>
        <v>0</v>
      </c>
      <c r="U484" s="114" t="e">
        <f t="shared" si="59"/>
        <v>#DIV/0!</v>
      </c>
      <c r="X484" s="5"/>
      <c r="Y484" s="10" t="e">
        <f t="shared" si="60"/>
        <v>#REF!</v>
      </c>
      <c r="AB484" s="5"/>
      <c r="AC484" s="5"/>
      <c r="AD484" s="10" t="e">
        <f t="shared" si="56"/>
        <v>#REF!</v>
      </c>
    </row>
    <row r="485" spans="1:30" x14ac:dyDescent="0.35">
      <c r="A485" s="21">
        <f t="shared" si="61"/>
        <v>202308482</v>
      </c>
      <c r="B485" s="57"/>
      <c r="C485" s="37"/>
      <c r="D485" s="21" t="e">
        <f>VLOOKUP(C485,'Customer List'!$A$3:$N$4129,2,0)</f>
        <v>#N/A</v>
      </c>
      <c r="E485" s="42"/>
      <c r="F485" s="50"/>
      <c r="G485" s="128">
        <f t="shared" si="57"/>
        <v>0</v>
      </c>
      <c r="H485" s="50"/>
      <c r="I485" s="113"/>
      <c r="J485" s="21"/>
      <c r="K485" s="50">
        <f t="shared" si="58"/>
        <v>0</v>
      </c>
      <c r="L485" s="136"/>
      <c r="M485" s="36"/>
      <c r="N485" s="36"/>
      <c r="O485" s="136"/>
      <c r="P485" s="136"/>
      <c r="Q485" s="136"/>
      <c r="R485" s="36"/>
      <c r="S485" s="136">
        <f t="shared" si="53"/>
        <v>0</v>
      </c>
      <c r="U485" s="114" t="e">
        <f t="shared" si="59"/>
        <v>#DIV/0!</v>
      </c>
      <c r="X485" s="5"/>
      <c r="Y485" s="10" t="e">
        <f t="shared" si="60"/>
        <v>#REF!</v>
      </c>
      <c r="AB485" s="5"/>
      <c r="AC485" s="5"/>
      <c r="AD485" s="10" t="e">
        <f t="shared" si="56"/>
        <v>#REF!</v>
      </c>
    </row>
    <row r="486" spans="1:30" x14ac:dyDescent="0.35">
      <c r="A486" s="21">
        <f t="shared" si="61"/>
        <v>202308483</v>
      </c>
      <c r="B486" s="57"/>
      <c r="C486" s="37"/>
      <c r="D486" s="21" t="e">
        <f>VLOOKUP(C486,'Customer List'!$A$3:$N$4129,2,0)</f>
        <v>#N/A</v>
      </c>
      <c r="E486" s="42"/>
      <c r="F486" s="50"/>
      <c r="G486" s="128">
        <f t="shared" si="57"/>
        <v>0</v>
      </c>
      <c r="H486" s="50"/>
      <c r="I486" s="113"/>
      <c r="J486" s="21"/>
      <c r="K486" s="50">
        <f t="shared" si="58"/>
        <v>0</v>
      </c>
      <c r="L486" s="136"/>
      <c r="M486" s="36"/>
      <c r="N486" s="36"/>
      <c r="O486" s="136"/>
      <c r="P486" s="36"/>
      <c r="Q486" s="136"/>
      <c r="R486" s="36"/>
      <c r="S486" s="136">
        <f t="shared" si="53"/>
        <v>0</v>
      </c>
      <c r="U486" s="114" t="e">
        <f t="shared" si="59"/>
        <v>#DIV/0!</v>
      </c>
      <c r="X486" s="5"/>
      <c r="Y486" s="10" t="e">
        <f t="shared" si="60"/>
        <v>#REF!</v>
      </c>
      <c r="AB486" s="5"/>
      <c r="AC486" s="5"/>
      <c r="AD486" s="10" t="e">
        <f t="shared" si="56"/>
        <v>#REF!</v>
      </c>
    </row>
    <row r="487" spans="1:30" x14ac:dyDescent="0.35">
      <c r="A487" s="21">
        <f t="shared" si="61"/>
        <v>202308484</v>
      </c>
      <c r="B487" s="57"/>
      <c r="C487" s="37"/>
      <c r="D487" s="21" t="e">
        <f>VLOOKUP(C487,'Customer List'!$A$3:$N$4129,2,0)</f>
        <v>#N/A</v>
      </c>
      <c r="E487" s="42"/>
      <c r="F487" s="50"/>
      <c r="G487" s="128">
        <f t="shared" si="57"/>
        <v>0</v>
      </c>
      <c r="H487" s="50"/>
      <c r="I487" s="113"/>
      <c r="J487" s="21"/>
      <c r="K487" s="50">
        <f t="shared" si="58"/>
        <v>0</v>
      </c>
      <c r="L487" s="136"/>
      <c r="M487" s="36"/>
      <c r="N487" s="36"/>
      <c r="O487" s="136"/>
      <c r="P487" s="136"/>
      <c r="Q487" s="136"/>
      <c r="R487" s="36"/>
      <c r="S487" s="136">
        <f t="shared" si="53"/>
        <v>0</v>
      </c>
      <c r="U487" s="114" t="e">
        <f t="shared" si="59"/>
        <v>#DIV/0!</v>
      </c>
      <c r="X487" s="5"/>
      <c r="Y487" s="10" t="e">
        <f t="shared" si="60"/>
        <v>#REF!</v>
      </c>
      <c r="AB487" s="5"/>
      <c r="AC487" s="5"/>
      <c r="AD487" s="10" t="e">
        <f t="shared" si="56"/>
        <v>#REF!</v>
      </c>
    </row>
    <row r="488" spans="1:30" x14ac:dyDescent="0.35">
      <c r="A488" s="21">
        <f t="shared" si="61"/>
        <v>202308485</v>
      </c>
      <c r="B488" s="57"/>
      <c r="C488" s="37"/>
      <c r="D488" s="21" t="e">
        <f>VLOOKUP(C488,'Customer List'!$A$3:$N$4129,2,0)</f>
        <v>#N/A</v>
      </c>
      <c r="E488" s="42"/>
      <c r="F488" s="50"/>
      <c r="G488" s="128">
        <f t="shared" si="57"/>
        <v>0</v>
      </c>
      <c r="H488" s="50"/>
      <c r="I488" s="113"/>
      <c r="J488" s="21"/>
      <c r="K488" s="50">
        <f t="shared" si="58"/>
        <v>0</v>
      </c>
      <c r="L488" s="36"/>
      <c r="M488" s="36"/>
      <c r="N488" s="136"/>
      <c r="O488" s="136"/>
      <c r="P488" s="36"/>
      <c r="Q488" s="136"/>
      <c r="R488" s="36"/>
      <c r="S488" s="136">
        <f t="shared" si="53"/>
        <v>0</v>
      </c>
      <c r="U488" s="114" t="e">
        <f t="shared" si="59"/>
        <v>#DIV/0!</v>
      </c>
      <c r="X488" s="5"/>
      <c r="Y488" s="10" t="e">
        <f t="shared" si="60"/>
        <v>#REF!</v>
      </c>
      <c r="AB488" s="5"/>
      <c r="AC488" s="5"/>
      <c r="AD488" s="10" t="e">
        <f t="shared" si="56"/>
        <v>#REF!</v>
      </c>
    </row>
    <row r="489" spans="1:30" x14ac:dyDescent="0.35">
      <c r="A489" s="21">
        <f t="shared" si="61"/>
        <v>202308486</v>
      </c>
      <c r="B489" s="57"/>
      <c r="C489" s="37"/>
      <c r="D489" s="21" t="e">
        <f>VLOOKUP(C489,'Customer List'!$A$3:$N$4129,2,0)</f>
        <v>#N/A</v>
      </c>
      <c r="E489" s="42"/>
      <c r="F489" s="50"/>
      <c r="G489" s="128">
        <f t="shared" si="57"/>
        <v>0</v>
      </c>
      <c r="H489" s="50"/>
      <c r="I489" s="113"/>
      <c r="J489" s="21"/>
      <c r="K489" s="50">
        <f t="shared" si="58"/>
        <v>0</v>
      </c>
      <c r="L489" s="136"/>
      <c r="M489" s="36"/>
      <c r="N489" s="136"/>
      <c r="O489" s="136"/>
      <c r="P489" s="136"/>
      <c r="Q489" s="136"/>
      <c r="R489" s="36"/>
      <c r="S489" s="136">
        <f t="shared" si="53"/>
        <v>0</v>
      </c>
      <c r="U489" s="114" t="e">
        <f t="shared" si="59"/>
        <v>#DIV/0!</v>
      </c>
      <c r="X489" s="5"/>
      <c r="Y489" s="10" t="e">
        <f t="shared" si="60"/>
        <v>#REF!</v>
      </c>
      <c r="AB489" s="5"/>
      <c r="AC489" s="5"/>
      <c r="AD489" s="10" t="e">
        <f t="shared" si="56"/>
        <v>#REF!</v>
      </c>
    </row>
    <row r="490" spans="1:30" x14ac:dyDescent="0.35">
      <c r="A490" s="21">
        <f t="shared" si="61"/>
        <v>202308487</v>
      </c>
      <c r="B490" s="57"/>
      <c r="C490" s="37"/>
      <c r="D490" s="21" t="e">
        <f>VLOOKUP(C490,'Customer List'!$A$3:$N$4129,2,0)</f>
        <v>#N/A</v>
      </c>
      <c r="E490" s="42"/>
      <c r="F490" s="50"/>
      <c r="G490" s="128">
        <f t="shared" si="57"/>
        <v>0</v>
      </c>
      <c r="H490" s="50"/>
      <c r="I490" s="113"/>
      <c r="J490" s="21"/>
      <c r="K490" s="50">
        <f t="shared" si="58"/>
        <v>0</v>
      </c>
      <c r="L490" s="136"/>
      <c r="M490" s="36"/>
      <c r="N490" s="136"/>
      <c r="O490" s="36"/>
      <c r="P490" s="136"/>
      <c r="Q490" s="136"/>
      <c r="R490" s="36"/>
      <c r="S490" s="136">
        <f t="shared" si="53"/>
        <v>0</v>
      </c>
      <c r="U490" s="114" t="e">
        <f t="shared" si="59"/>
        <v>#DIV/0!</v>
      </c>
      <c r="X490" s="5"/>
      <c r="Y490" s="10" t="e">
        <f t="shared" si="60"/>
        <v>#REF!</v>
      </c>
      <c r="AB490" s="5"/>
      <c r="AC490" s="5"/>
      <c r="AD490" s="10" t="e">
        <f t="shared" si="56"/>
        <v>#REF!</v>
      </c>
    </row>
    <row r="491" spans="1:30" x14ac:dyDescent="0.35">
      <c r="A491" s="21">
        <f t="shared" si="61"/>
        <v>202308488</v>
      </c>
      <c r="B491" s="57"/>
      <c r="C491" s="37"/>
      <c r="D491" s="21" t="e">
        <f>VLOOKUP(C491,'Customer List'!$A$3:$N$4129,2,0)</f>
        <v>#N/A</v>
      </c>
      <c r="E491" s="42"/>
      <c r="F491" s="50"/>
      <c r="G491" s="128">
        <f t="shared" si="57"/>
        <v>0</v>
      </c>
      <c r="H491" s="50"/>
      <c r="I491" s="113"/>
      <c r="J491" s="21"/>
      <c r="K491" s="50">
        <f t="shared" si="58"/>
        <v>0</v>
      </c>
      <c r="L491" s="136"/>
      <c r="M491" s="36"/>
      <c r="N491" s="36"/>
      <c r="O491" s="136"/>
      <c r="P491" s="136"/>
      <c r="Q491" s="36"/>
      <c r="R491" s="36"/>
      <c r="S491" s="136">
        <f t="shared" si="53"/>
        <v>0</v>
      </c>
      <c r="U491" s="114" t="e">
        <f t="shared" si="59"/>
        <v>#DIV/0!</v>
      </c>
      <c r="X491" s="5"/>
      <c r="Y491" s="10" t="e">
        <f t="shared" si="60"/>
        <v>#REF!</v>
      </c>
      <c r="AB491" s="5"/>
      <c r="AC491" s="5"/>
      <c r="AD491" s="10" t="e">
        <f t="shared" si="56"/>
        <v>#REF!</v>
      </c>
    </row>
    <row r="492" spans="1:30" x14ac:dyDescent="0.35">
      <c r="A492" s="21">
        <f t="shared" si="61"/>
        <v>202308489</v>
      </c>
      <c r="B492" s="57"/>
      <c r="C492" s="37"/>
      <c r="D492" s="21" t="e">
        <f>VLOOKUP(C492,'Customer List'!$A$3:$N$4129,2,0)</f>
        <v>#N/A</v>
      </c>
      <c r="E492" s="42"/>
      <c r="F492" s="50"/>
      <c r="G492" s="128">
        <f t="shared" si="57"/>
        <v>0</v>
      </c>
      <c r="H492" s="50"/>
      <c r="I492" s="113"/>
      <c r="J492" s="21"/>
      <c r="K492" s="50">
        <f t="shared" si="58"/>
        <v>0</v>
      </c>
      <c r="L492" s="136"/>
      <c r="M492" s="36"/>
      <c r="N492" s="136"/>
      <c r="O492" s="36"/>
      <c r="P492" s="36"/>
      <c r="Q492" s="136"/>
      <c r="R492" s="36"/>
      <c r="S492" s="136">
        <f t="shared" si="53"/>
        <v>0</v>
      </c>
      <c r="U492" s="114" t="e">
        <f t="shared" si="59"/>
        <v>#DIV/0!</v>
      </c>
      <c r="X492" s="5"/>
      <c r="Y492" s="10" t="e">
        <f t="shared" si="60"/>
        <v>#REF!</v>
      </c>
      <c r="AB492" s="5"/>
      <c r="AC492" s="5"/>
      <c r="AD492" s="10" t="e">
        <f t="shared" si="56"/>
        <v>#REF!</v>
      </c>
    </row>
    <row r="493" spans="1:30" x14ac:dyDescent="0.35">
      <c r="A493" s="21">
        <f t="shared" si="61"/>
        <v>202308490</v>
      </c>
      <c r="B493" s="57"/>
      <c r="C493" s="37"/>
      <c r="D493" s="21" t="e">
        <f>VLOOKUP(C493,'Customer List'!$A$3:$N$4129,2,0)</f>
        <v>#N/A</v>
      </c>
      <c r="E493" s="42"/>
      <c r="F493" s="50"/>
      <c r="G493" s="128">
        <f t="shared" si="57"/>
        <v>0</v>
      </c>
      <c r="H493" s="50"/>
      <c r="I493" s="113"/>
      <c r="J493" s="21"/>
      <c r="K493" s="50">
        <f t="shared" si="58"/>
        <v>0</v>
      </c>
      <c r="L493" s="136"/>
      <c r="M493" s="36"/>
      <c r="N493" s="36"/>
      <c r="O493" s="136"/>
      <c r="P493" s="136"/>
      <c r="Q493" s="136"/>
      <c r="R493" s="36"/>
      <c r="S493" s="136">
        <f t="shared" si="53"/>
        <v>0</v>
      </c>
      <c r="U493" s="114" t="e">
        <f t="shared" si="59"/>
        <v>#DIV/0!</v>
      </c>
      <c r="X493" s="5"/>
      <c r="Y493" s="10" t="e">
        <f t="shared" si="60"/>
        <v>#REF!</v>
      </c>
      <c r="AB493" s="5"/>
      <c r="AC493" s="5"/>
      <c r="AD493" s="10" t="e">
        <f t="shared" si="56"/>
        <v>#REF!</v>
      </c>
    </row>
    <row r="494" spans="1:30" x14ac:dyDescent="0.35">
      <c r="A494" s="21">
        <f t="shared" si="61"/>
        <v>202308491</v>
      </c>
      <c r="B494" s="57"/>
      <c r="C494" s="37"/>
      <c r="D494" s="21" t="e">
        <f>VLOOKUP(C494,'Customer List'!$A$3:$N$4129,2,0)</f>
        <v>#N/A</v>
      </c>
      <c r="E494" s="42"/>
      <c r="F494" s="50"/>
      <c r="G494" s="128">
        <f t="shared" si="57"/>
        <v>0</v>
      </c>
      <c r="H494" s="50"/>
      <c r="I494" s="113"/>
      <c r="J494" s="21"/>
      <c r="K494" s="50">
        <f t="shared" si="58"/>
        <v>0</v>
      </c>
      <c r="L494" s="136"/>
      <c r="M494" s="36"/>
      <c r="N494" s="36"/>
      <c r="O494" s="36"/>
      <c r="P494" s="136"/>
      <c r="Q494" s="136"/>
      <c r="R494" s="36"/>
      <c r="S494" s="136">
        <f t="shared" si="53"/>
        <v>0</v>
      </c>
      <c r="U494" s="114" t="e">
        <f t="shared" si="59"/>
        <v>#DIV/0!</v>
      </c>
      <c r="X494" s="5"/>
      <c r="Y494" s="10" t="e">
        <f t="shared" si="60"/>
        <v>#REF!</v>
      </c>
      <c r="AB494" s="5"/>
      <c r="AC494" s="5"/>
      <c r="AD494" s="10" t="e">
        <f t="shared" si="56"/>
        <v>#REF!</v>
      </c>
    </row>
    <row r="495" spans="1:30" x14ac:dyDescent="0.35">
      <c r="A495" s="21">
        <f t="shared" si="61"/>
        <v>202308492</v>
      </c>
      <c r="B495" s="57"/>
      <c r="C495" s="37"/>
      <c r="D495" s="21" t="e">
        <f>VLOOKUP(C495,'Customer List'!$A$3:$N$4129,2,0)</f>
        <v>#N/A</v>
      </c>
      <c r="E495" s="42"/>
      <c r="F495" s="50"/>
      <c r="G495" s="128">
        <f t="shared" si="57"/>
        <v>0</v>
      </c>
      <c r="H495" s="50"/>
      <c r="I495" s="113"/>
      <c r="J495" s="21"/>
      <c r="K495" s="50">
        <f t="shared" si="58"/>
        <v>0</v>
      </c>
      <c r="L495" s="36"/>
      <c r="M495" s="36"/>
      <c r="N495" s="136"/>
      <c r="O495" s="136"/>
      <c r="P495" s="36"/>
      <c r="Q495" s="136"/>
      <c r="R495" s="36"/>
      <c r="S495" s="136">
        <f t="shared" si="53"/>
        <v>0</v>
      </c>
      <c r="U495" s="114" t="e">
        <f t="shared" si="59"/>
        <v>#DIV/0!</v>
      </c>
      <c r="X495" s="5"/>
      <c r="Y495" s="10" t="e">
        <f t="shared" si="60"/>
        <v>#REF!</v>
      </c>
      <c r="AB495" s="5"/>
      <c r="AC495" s="5"/>
      <c r="AD495" s="10" t="e">
        <f t="shared" si="56"/>
        <v>#REF!</v>
      </c>
    </row>
    <row r="496" spans="1:30" x14ac:dyDescent="0.35">
      <c r="A496" s="21">
        <f t="shared" si="61"/>
        <v>202308493</v>
      </c>
      <c r="B496" s="57"/>
      <c r="C496" s="37"/>
      <c r="D496" s="21" t="e">
        <f>VLOOKUP(C496,'Customer List'!$A$3:$N$4129,2,0)</f>
        <v>#N/A</v>
      </c>
      <c r="E496" s="42"/>
      <c r="F496" s="50"/>
      <c r="G496" s="128">
        <f t="shared" si="57"/>
        <v>0</v>
      </c>
      <c r="H496" s="50"/>
      <c r="I496" s="113"/>
      <c r="J496" s="21"/>
      <c r="K496" s="50">
        <f t="shared" si="58"/>
        <v>0</v>
      </c>
      <c r="L496" s="36"/>
      <c r="M496" s="36"/>
      <c r="N496" s="36"/>
      <c r="O496" s="136"/>
      <c r="P496" s="36"/>
      <c r="Q496" s="136"/>
      <c r="R496" s="36"/>
      <c r="S496" s="136">
        <f t="shared" si="53"/>
        <v>0</v>
      </c>
      <c r="U496" s="114" t="e">
        <f t="shared" si="59"/>
        <v>#DIV/0!</v>
      </c>
      <c r="X496" s="5"/>
      <c r="Y496" s="10" t="e">
        <f t="shared" si="60"/>
        <v>#REF!</v>
      </c>
      <c r="AB496" s="5"/>
      <c r="AC496" s="5"/>
      <c r="AD496" s="10" t="e">
        <f t="shared" si="56"/>
        <v>#REF!</v>
      </c>
    </row>
    <row r="497" spans="1:30" x14ac:dyDescent="0.35">
      <c r="A497" s="21">
        <f t="shared" si="61"/>
        <v>202308494</v>
      </c>
      <c r="B497" s="57"/>
      <c r="C497" s="37"/>
      <c r="D497" s="21" t="e">
        <f>VLOOKUP(C497,'Customer List'!$A$3:$N$4129,2,0)</f>
        <v>#N/A</v>
      </c>
      <c r="E497" s="42"/>
      <c r="F497" s="50"/>
      <c r="G497" s="128">
        <f t="shared" si="57"/>
        <v>0</v>
      </c>
      <c r="H497" s="50"/>
      <c r="I497" s="113"/>
      <c r="J497" s="21"/>
      <c r="K497" s="50">
        <f t="shared" si="58"/>
        <v>0</v>
      </c>
      <c r="L497" s="136"/>
      <c r="M497" s="36"/>
      <c r="N497" s="36"/>
      <c r="O497" s="36"/>
      <c r="P497" s="36"/>
      <c r="Q497" s="136"/>
      <c r="R497" s="36"/>
      <c r="S497" s="136">
        <f t="shared" si="53"/>
        <v>0</v>
      </c>
      <c r="U497" s="114" t="e">
        <f t="shared" si="59"/>
        <v>#DIV/0!</v>
      </c>
      <c r="X497" s="5"/>
      <c r="Y497" s="10" t="e">
        <f t="shared" si="60"/>
        <v>#REF!</v>
      </c>
      <c r="AB497" s="5"/>
      <c r="AC497" s="5"/>
      <c r="AD497" s="10" t="e">
        <f t="shared" si="56"/>
        <v>#REF!</v>
      </c>
    </row>
    <row r="498" spans="1:30" x14ac:dyDescent="0.35">
      <c r="A498" s="21">
        <f t="shared" si="61"/>
        <v>202308495</v>
      </c>
      <c r="B498" s="57"/>
      <c r="C498" s="37"/>
      <c r="D498" s="21" t="e">
        <f>VLOOKUP(C498,'Customer List'!$A$3:$N$4129,2,0)</f>
        <v>#N/A</v>
      </c>
      <c r="E498" s="42"/>
      <c r="F498" s="50"/>
      <c r="G498" s="128">
        <f t="shared" si="57"/>
        <v>0</v>
      </c>
      <c r="H498" s="50"/>
      <c r="I498" s="113"/>
      <c r="J498" s="21"/>
      <c r="K498" s="50">
        <f t="shared" si="58"/>
        <v>0</v>
      </c>
      <c r="L498" s="136"/>
      <c r="M498" s="36"/>
      <c r="N498" s="136"/>
      <c r="O498" s="136"/>
      <c r="P498" s="36"/>
      <c r="Q498" s="136"/>
      <c r="R498" s="36"/>
      <c r="S498" s="136">
        <f t="shared" si="53"/>
        <v>0</v>
      </c>
      <c r="U498" s="114" t="e">
        <f t="shared" si="59"/>
        <v>#DIV/0!</v>
      </c>
      <c r="X498" s="5"/>
      <c r="Y498" s="10" t="e">
        <f t="shared" si="60"/>
        <v>#REF!</v>
      </c>
      <c r="AB498" s="5"/>
      <c r="AC498" s="5"/>
      <c r="AD498" s="10" t="e">
        <f t="shared" si="56"/>
        <v>#REF!</v>
      </c>
    </row>
    <row r="499" spans="1:30" x14ac:dyDescent="0.35">
      <c r="A499" s="21">
        <f t="shared" si="61"/>
        <v>202308496</v>
      </c>
      <c r="B499" s="57"/>
      <c r="C499" s="37"/>
      <c r="D499" s="21" t="e">
        <f>VLOOKUP(C499,'Customer List'!$A$3:$N$4129,2,0)</f>
        <v>#N/A</v>
      </c>
      <c r="E499" s="42"/>
      <c r="F499" s="50"/>
      <c r="G499" s="128">
        <f t="shared" si="57"/>
        <v>0</v>
      </c>
      <c r="H499" s="50"/>
      <c r="I499" s="113"/>
      <c r="J499" s="21"/>
      <c r="K499" s="50">
        <f t="shared" si="58"/>
        <v>0</v>
      </c>
      <c r="L499" s="136"/>
      <c r="M499" s="36"/>
      <c r="N499" s="36"/>
      <c r="O499" s="136"/>
      <c r="P499" s="36"/>
      <c r="Q499" s="136"/>
      <c r="R499" s="36"/>
      <c r="S499" s="136">
        <f t="shared" si="53"/>
        <v>0</v>
      </c>
      <c r="U499" s="114" t="e">
        <f t="shared" si="59"/>
        <v>#DIV/0!</v>
      </c>
      <c r="X499" s="5"/>
      <c r="Y499" s="10" t="e">
        <f t="shared" si="60"/>
        <v>#REF!</v>
      </c>
      <c r="AB499" s="5"/>
      <c r="AC499" s="5"/>
      <c r="AD499" s="10" t="e">
        <f t="shared" si="56"/>
        <v>#REF!</v>
      </c>
    </row>
    <row r="500" spans="1:30" x14ac:dyDescent="0.35">
      <c r="A500" s="21">
        <f t="shared" si="61"/>
        <v>202308497</v>
      </c>
      <c r="B500" s="57"/>
      <c r="C500" s="37"/>
      <c r="D500" s="21" t="e">
        <f>VLOOKUP(C500,'Customer List'!$A$3:$N$4129,2,0)</f>
        <v>#N/A</v>
      </c>
      <c r="E500" s="42"/>
      <c r="F500" s="50"/>
      <c r="G500" s="128">
        <f t="shared" si="57"/>
        <v>0</v>
      </c>
      <c r="H500" s="50"/>
      <c r="I500" s="113"/>
      <c r="J500" s="21"/>
      <c r="K500" s="50">
        <f t="shared" si="58"/>
        <v>0</v>
      </c>
      <c r="L500" s="136"/>
      <c r="M500" s="36"/>
      <c r="N500" s="136"/>
      <c r="O500" s="136"/>
      <c r="P500" s="36"/>
      <c r="Q500" s="136"/>
      <c r="R500" s="36"/>
      <c r="S500" s="136">
        <f t="shared" si="53"/>
        <v>0</v>
      </c>
      <c r="U500" s="114" t="e">
        <f t="shared" si="59"/>
        <v>#DIV/0!</v>
      </c>
      <c r="X500" s="5"/>
      <c r="Y500" s="10" t="e">
        <f t="shared" si="60"/>
        <v>#REF!</v>
      </c>
      <c r="AB500" s="5"/>
      <c r="AC500" s="5"/>
      <c r="AD500" s="10" t="e">
        <f t="shared" si="56"/>
        <v>#REF!</v>
      </c>
    </row>
    <row r="501" spans="1:30" x14ac:dyDescent="0.35">
      <c r="A501" s="21">
        <f t="shared" si="61"/>
        <v>202308498</v>
      </c>
      <c r="B501" s="57"/>
      <c r="C501" s="37"/>
      <c r="D501" s="21" t="e">
        <f>VLOOKUP(C501,'Customer List'!$A$3:$N$4129,2,0)</f>
        <v>#N/A</v>
      </c>
      <c r="E501" s="42"/>
      <c r="F501" s="50"/>
      <c r="G501" s="128">
        <f t="shared" si="57"/>
        <v>0</v>
      </c>
      <c r="H501" s="50"/>
      <c r="I501" s="113"/>
      <c r="J501" s="21"/>
      <c r="K501" s="50">
        <f t="shared" si="58"/>
        <v>0</v>
      </c>
      <c r="L501" s="136"/>
      <c r="M501" s="136"/>
      <c r="N501" s="36"/>
      <c r="O501" s="36"/>
      <c r="P501" s="136"/>
      <c r="Q501" s="136"/>
      <c r="R501" s="36"/>
      <c r="S501" s="136">
        <f t="shared" si="53"/>
        <v>0</v>
      </c>
      <c r="U501" s="114" t="e">
        <f t="shared" si="59"/>
        <v>#DIV/0!</v>
      </c>
      <c r="X501" s="5"/>
      <c r="Y501" s="10" t="e">
        <f t="shared" si="60"/>
        <v>#REF!</v>
      </c>
      <c r="AB501" s="5"/>
      <c r="AC501" s="5"/>
      <c r="AD501" s="10" t="e">
        <f t="shared" si="56"/>
        <v>#REF!</v>
      </c>
    </row>
    <row r="502" spans="1:30" x14ac:dyDescent="0.35">
      <c r="A502" s="21">
        <f t="shared" si="61"/>
        <v>202308499</v>
      </c>
      <c r="B502" s="57"/>
      <c r="C502" s="37"/>
      <c r="D502" s="21" t="e">
        <f>VLOOKUP(C502,'Customer List'!$A$3:$N$4129,2,0)</f>
        <v>#N/A</v>
      </c>
      <c r="E502" s="42"/>
      <c r="F502" s="50"/>
      <c r="G502" s="128">
        <f t="shared" si="57"/>
        <v>0</v>
      </c>
      <c r="H502" s="50"/>
      <c r="I502" s="113"/>
      <c r="J502" s="21"/>
      <c r="K502" s="50">
        <f t="shared" si="58"/>
        <v>0</v>
      </c>
      <c r="L502" s="136"/>
      <c r="M502" s="36"/>
      <c r="N502" s="136"/>
      <c r="O502" s="36"/>
      <c r="P502" s="136"/>
      <c r="Q502" s="36"/>
      <c r="R502" s="36"/>
      <c r="S502" s="136">
        <f t="shared" si="53"/>
        <v>0</v>
      </c>
      <c r="U502" s="114" t="e">
        <f t="shared" si="59"/>
        <v>#DIV/0!</v>
      </c>
      <c r="X502" s="5"/>
      <c r="Y502" s="10" t="e">
        <f t="shared" si="60"/>
        <v>#REF!</v>
      </c>
      <c r="AB502" s="5"/>
      <c r="AC502" s="5"/>
      <c r="AD502" s="10" t="e">
        <f t="shared" si="56"/>
        <v>#REF!</v>
      </c>
    </row>
    <row r="503" spans="1:30" x14ac:dyDescent="0.35">
      <c r="A503" s="21">
        <f t="shared" si="61"/>
        <v>202308500</v>
      </c>
      <c r="B503" s="57"/>
      <c r="C503" s="37"/>
      <c r="D503" s="21" t="e">
        <f>VLOOKUP(C503,'Customer List'!$A$3:$N$4129,2,0)</f>
        <v>#N/A</v>
      </c>
      <c r="E503" s="42"/>
      <c r="F503" s="50"/>
      <c r="G503" s="128">
        <f t="shared" si="57"/>
        <v>0</v>
      </c>
      <c r="H503" s="50"/>
      <c r="I503" s="113"/>
      <c r="J503" s="21"/>
      <c r="K503" s="50">
        <f t="shared" si="58"/>
        <v>0</v>
      </c>
      <c r="L503" s="136"/>
      <c r="M503" s="36"/>
      <c r="N503" s="136"/>
      <c r="O503" s="36"/>
      <c r="P503" s="36"/>
      <c r="Q503" s="136"/>
      <c r="R503" s="36"/>
      <c r="S503" s="136">
        <f t="shared" si="53"/>
        <v>0</v>
      </c>
      <c r="U503" s="114" t="e">
        <f t="shared" si="59"/>
        <v>#DIV/0!</v>
      </c>
      <c r="X503" s="5"/>
      <c r="Y503" s="10" t="e">
        <f t="shared" si="60"/>
        <v>#REF!</v>
      </c>
      <c r="AB503" s="5"/>
      <c r="AC503" s="5"/>
      <c r="AD503" s="10" t="e">
        <f t="shared" si="56"/>
        <v>#REF!</v>
      </c>
    </row>
    <row r="504" spans="1:30" x14ac:dyDescent="0.35">
      <c r="A504" s="21">
        <f t="shared" si="61"/>
        <v>202308501</v>
      </c>
      <c r="B504" s="57"/>
      <c r="C504" s="37"/>
      <c r="D504" s="21" t="e">
        <f>VLOOKUP(C504,'Customer List'!$A$3:$N$4129,2,0)</f>
        <v>#N/A</v>
      </c>
      <c r="E504" s="42"/>
      <c r="F504" s="50"/>
      <c r="G504" s="128">
        <f t="shared" si="57"/>
        <v>0</v>
      </c>
      <c r="H504" s="50"/>
      <c r="I504" s="113"/>
      <c r="J504" s="21"/>
      <c r="K504" s="50">
        <f t="shared" si="58"/>
        <v>0</v>
      </c>
      <c r="L504" s="136"/>
      <c r="M504" s="36"/>
      <c r="N504" s="136"/>
      <c r="O504" s="36"/>
      <c r="P504" s="136"/>
      <c r="Q504" s="136"/>
      <c r="R504" s="36"/>
      <c r="S504" s="136">
        <f t="shared" si="53"/>
        <v>0</v>
      </c>
      <c r="U504" s="114" t="e">
        <f t="shared" si="59"/>
        <v>#DIV/0!</v>
      </c>
      <c r="X504" s="5"/>
      <c r="Y504" s="10" t="e">
        <f t="shared" si="60"/>
        <v>#REF!</v>
      </c>
      <c r="AB504" s="5"/>
      <c r="AC504" s="5"/>
      <c r="AD504" s="10" t="e">
        <f t="shared" si="56"/>
        <v>#REF!</v>
      </c>
    </row>
    <row r="505" spans="1:30" x14ac:dyDescent="0.35">
      <c r="A505" s="21">
        <f t="shared" si="61"/>
        <v>202308502</v>
      </c>
      <c r="B505" s="57"/>
      <c r="C505" s="37"/>
      <c r="D505" s="21" t="e">
        <f>VLOOKUP(C505,'Customer List'!$A$3:$N$4129,2,0)</f>
        <v>#N/A</v>
      </c>
      <c r="E505" s="42"/>
      <c r="F505" s="50"/>
      <c r="G505" s="128">
        <f t="shared" si="57"/>
        <v>0</v>
      </c>
      <c r="H505" s="50"/>
      <c r="I505" s="113"/>
      <c r="J505" s="21"/>
      <c r="K505" s="50">
        <f t="shared" si="58"/>
        <v>0</v>
      </c>
      <c r="L505" s="136"/>
      <c r="M505" s="36"/>
      <c r="N505" s="136"/>
      <c r="O505" s="36"/>
      <c r="P505" s="136"/>
      <c r="Q505" s="36"/>
      <c r="R505" s="36"/>
      <c r="S505" s="136">
        <f t="shared" si="53"/>
        <v>0</v>
      </c>
      <c r="U505" s="114" t="e">
        <f t="shared" si="59"/>
        <v>#DIV/0!</v>
      </c>
      <c r="X505" s="5"/>
      <c r="Y505" s="10" t="e">
        <f t="shared" si="60"/>
        <v>#REF!</v>
      </c>
      <c r="AB505" s="5"/>
      <c r="AC505" s="5"/>
      <c r="AD505" s="10" t="e">
        <f t="shared" ref="AD505:AD561" si="62">AD504+AB505-AC505</f>
        <v>#REF!</v>
      </c>
    </row>
    <row r="506" spans="1:30" x14ac:dyDescent="0.35">
      <c r="A506" s="21">
        <f t="shared" si="61"/>
        <v>202308503</v>
      </c>
      <c r="B506" s="57"/>
      <c r="C506" s="37"/>
      <c r="D506" s="21" t="e">
        <f>VLOOKUP(C506,'Customer List'!$A$3:$N$4129,2,0)</f>
        <v>#N/A</v>
      </c>
      <c r="E506" s="42"/>
      <c r="F506" s="50"/>
      <c r="G506" s="128">
        <f t="shared" si="57"/>
        <v>0</v>
      </c>
      <c r="H506" s="50"/>
      <c r="I506" s="113"/>
      <c r="J506" s="21"/>
      <c r="K506" s="50">
        <f t="shared" si="58"/>
        <v>0</v>
      </c>
      <c r="L506" s="136"/>
      <c r="M506" s="36"/>
      <c r="N506" s="136"/>
      <c r="O506" s="36"/>
      <c r="P506" s="136"/>
      <c r="Q506" s="136"/>
      <c r="R506" s="36"/>
      <c r="S506" s="136">
        <f t="shared" si="53"/>
        <v>0</v>
      </c>
      <c r="U506" s="114" t="e">
        <f t="shared" si="59"/>
        <v>#DIV/0!</v>
      </c>
      <c r="X506" s="5"/>
      <c r="Y506" s="10" t="e">
        <f t="shared" si="60"/>
        <v>#REF!</v>
      </c>
      <c r="AB506" s="5"/>
      <c r="AC506" s="5"/>
      <c r="AD506" s="10" t="e">
        <f t="shared" si="62"/>
        <v>#REF!</v>
      </c>
    </row>
    <row r="507" spans="1:30" x14ac:dyDescent="0.35">
      <c r="A507" s="21">
        <f t="shared" si="61"/>
        <v>202308504</v>
      </c>
      <c r="B507" s="57"/>
      <c r="C507" s="37"/>
      <c r="D507" s="21" t="e">
        <f>VLOOKUP(C507,'Customer List'!$A$3:$N$4129,2,0)</f>
        <v>#N/A</v>
      </c>
      <c r="E507" s="42"/>
      <c r="F507" s="50"/>
      <c r="G507" s="128">
        <f t="shared" si="57"/>
        <v>0</v>
      </c>
      <c r="H507" s="50"/>
      <c r="I507" s="113"/>
      <c r="J507" s="21"/>
      <c r="K507" s="50">
        <f t="shared" si="58"/>
        <v>0</v>
      </c>
      <c r="L507" s="136"/>
      <c r="M507" s="36"/>
      <c r="N507" s="136"/>
      <c r="O507" s="36"/>
      <c r="P507" s="136"/>
      <c r="Q507" s="136"/>
      <c r="R507" s="36"/>
      <c r="S507" s="136">
        <f t="shared" si="53"/>
        <v>0</v>
      </c>
      <c r="U507" s="114" t="e">
        <f t="shared" si="59"/>
        <v>#DIV/0!</v>
      </c>
      <c r="X507" s="5"/>
      <c r="Y507" s="10" t="e">
        <f t="shared" si="60"/>
        <v>#REF!</v>
      </c>
      <c r="AB507" s="5"/>
      <c r="AC507" s="5"/>
      <c r="AD507" s="10" t="e">
        <f t="shared" si="62"/>
        <v>#REF!</v>
      </c>
    </row>
    <row r="508" spans="1:30" x14ac:dyDescent="0.35">
      <c r="A508" s="21">
        <f t="shared" si="61"/>
        <v>202308505</v>
      </c>
      <c r="B508" s="57"/>
      <c r="C508" s="37"/>
      <c r="D508" s="21" t="e">
        <f>VLOOKUP(C508,'Customer List'!$A$3:$N$4129,2,0)</f>
        <v>#N/A</v>
      </c>
      <c r="E508" s="42"/>
      <c r="F508" s="50"/>
      <c r="G508" s="128">
        <f t="shared" si="57"/>
        <v>0</v>
      </c>
      <c r="H508" s="50"/>
      <c r="I508" s="113"/>
      <c r="J508" s="21"/>
      <c r="K508" s="50">
        <f t="shared" si="58"/>
        <v>0</v>
      </c>
      <c r="L508" s="136"/>
      <c r="M508" s="36"/>
      <c r="N508" s="36"/>
      <c r="O508" s="136"/>
      <c r="P508" s="36"/>
      <c r="Q508" s="36"/>
      <c r="R508" s="36"/>
      <c r="S508" s="136">
        <f t="shared" si="53"/>
        <v>0</v>
      </c>
      <c r="U508" s="114" t="e">
        <f t="shared" si="59"/>
        <v>#DIV/0!</v>
      </c>
      <c r="X508" s="5"/>
      <c r="Y508" s="10" t="e">
        <f t="shared" si="60"/>
        <v>#REF!</v>
      </c>
      <c r="AB508" s="5"/>
      <c r="AC508" s="5"/>
      <c r="AD508" s="10" t="e">
        <f t="shared" si="62"/>
        <v>#REF!</v>
      </c>
    </row>
    <row r="509" spans="1:30" x14ac:dyDescent="0.35">
      <c r="A509" s="21">
        <f t="shared" si="61"/>
        <v>202308506</v>
      </c>
      <c r="B509" s="57"/>
      <c r="C509" s="37"/>
      <c r="D509" s="21" t="e">
        <f>VLOOKUP(C509,'Customer List'!$A$3:$N$4129,2,0)</f>
        <v>#N/A</v>
      </c>
      <c r="E509" s="42"/>
      <c r="F509" s="50"/>
      <c r="G509" s="128">
        <f t="shared" si="57"/>
        <v>0</v>
      </c>
      <c r="H509" s="50"/>
      <c r="I509" s="113"/>
      <c r="J509" s="21"/>
      <c r="K509" s="50">
        <f t="shared" si="58"/>
        <v>0</v>
      </c>
      <c r="L509" s="36"/>
      <c r="M509" s="36"/>
      <c r="N509" s="136"/>
      <c r="O509" s="136"/>
      <c r="P509" s="36"/>
      <c r="Q509" s="136"/>
      <c r="R509" s="36"/>
      <c r="S509" s="136">
        <f t="shared" si="53"/>
        <v>0</v>
      </c>
      <c r="U509" s="114" t="e">
        <f t="shared" si="59"/>
        <v>#DIV/0!</v>
      </c>
      <c r="X509" s="5"/>
      <c r="Y509" s="10" t="e">
        <f t="shared" si="60"/>
        <v>#REF!</v>
      </c>
      <c r="AB509" s="5"/>
      <c r="AC509" s="5"/>
      <c r="AD509" s="10" t="e">
        <f t="shared" si="62"/>
        <v>#REF!</v>
      </c>
    </row>
    <row r="510" spans="1:30" x14ac:dyDescent="0.35">
      <c r="A510" s="21">
        <f t="shared" si="61"/>
        <v>202308507</v>
      </c>
      <c r="B510" s="57"/>
      <c r="C510" s="37"/>
      <c r="D510" s="21" t="e">
        <f>VLOOKUP(C510,'Customer List'!$A$3:$N$4129,2,0)</f>
        <v>#N/A</v>
      </c>
      <c r="E510" s="42"/>
      <c r="F510" s="50"/>
      <c r="G510" s="128">
        <f t="shared" si="57"/>
        <v>0</v>
      </c>
      <c r="H510" s="50"/>
      <c r="I510" s="113"/>
      <c r="J510" s="21"/>
      <c r="K510" s="50">
        <f t="shared" si="58"/>
        <v>0</v>
      </c>
      <c r="L510" s="136"/>
      <c r="M510" s="36"/>
      <c r="N510" s="136"/>
      <c r="O510" s="136"/>
      <c r="P510" s="136"/>
      <c r="Q510" s="136"/>
      <c r="R510" s="36"/>
      <c r="S510" s="136">
        <f t="shared" si="53"/>
        <v>0</v>
      </c>
      <c r="U510" s="114" t="e">
        <f t="shared" si="59"/>
        <v>#DIV/0!</v>
      </c>
      <c r="X510" s="5"/>
      <c r="Y510" s="10" t="e">
        <f t="shared" si="60"/>
        <v>#REF!</v>
      </c>
      <c r="AB510" s="5"/>
      <c r="AC510" s="5"/>
      <c r="AD510" s="10" t="e">
        <f t="shared" si="62"/>
        <v>#REF!</v>
      </c>
    </row>
    <row r="511" spans="1:30" x14ac:dyDescent="0.35">
      <c r="A511" s="21">
        <f t="shared" si="61"/>
        <v>202308508</v>
      </c>
      <c r="B511" s="57"/>
      <c r="C511" s="37"/>
      <c r="D511" s="21" t="e">
        <f>VLOOKUP(C511,'Customer List'!$A$3:$N$4129,2,0)</f>
        <v>#N/A</v>
      </c>
      <c r="E511" s="42"/>
      <c r="F511" s="50"/>
      <c r="G511" s="128">
        <f t="shared" si="57"/>
        <v>0</v>
      </c>
      <c r="H511" s="50"/>
      <c r="I511" s="113"/>
      <c r="J511" s="21"/>
      <c r="K511" s="50">
        <f t="shared" si="58"/>
        <v>0</v>
      </c>
      <c r="L511" s="136"/>
      <c r="M511" s="36"/>
      <c r="N511" s="136"/>
      <c r="O511" s="36"/>
      <c r="P511" s="136"/>
      <c r="Q511" s="136"/>
      <c r="R511" s="36"/>
      <c r="S511" s="136">
        <f t="shared" si="53"/>
        <v>0</v>
      </c>
      <c r="U511" s="114" t="e">
        <f t="shared" si="59"/>
        <v>#DIV/0!</v>
      </c>
      <c r="X511" s="5"/>
      <c r="Y511" s="10" t="e">
        <f t="shared" si="60"/>
        <v>#REF!</v>
      </c>
      <c r="AB511" s="5"/>
      <c r="AC511" s="5"/>
      <c r="AD511" s="10" t="e">
        <f t="shared" si="62"/>
        <v>#REF!</v>
      </c>
    </row>
    <row r="512" spans="1:30" x14ac:dyDescent="0.35">
      <c r="A512" s="21">
        <f t="shared" si="61"/>
        <v>202308509</v>
      </c>
      <c r="B512" s="57"/>
      <c r="C512" s="37"/>
      <c r="D512" s="21" t="e">
        <f>VLOOKUP(C512,'Customer List'!$A$3:$N$4129,2,0)</f>
        <v>#N/A</v>
      </c>
      <c r="E512" s="42"/>
      <c r="F512" s="50"/>
      <c r="G512" s="128">
        <f t="shared" si="57"/>
        <v>0</v>
      </c>
      <c r="H512" s="50"/>
      <c r="I512" s="113"/>
      <c r="J512" s="21"/>
      <c r="K512" s="50">
        <f t="shared" si="58"/>
        <v>0</v>
      </c>
      <c r="L512" s="36"/>
      <c r="M512" s="36"/>
      <c r="N512" s="136"/>
      <c r="O512" s="36"/>
      <c r="P512" s="136"/>
      <c r="Q512" s="136"/>
      <c r="R512" s="36"/>
      <c r="S512" s="136">
        <f t="shared" si="53"/>
        <v>0</v>
      </c>
      <c r="U512" s="114" t="e">
        <f t="shared" si="59"/>
        <v>#DIV/0!</v>
      </c>
      <c r="X512" s="5"/>
      <c r="Y512" s="10" t="e">
        <f t="shared" si="60"/>
        <v>#REF!</v>
      </c>
      <c r="AB512" s="5"/>
      <c r="AC512" s="5"/>
      <c r="AD512" s="10" t="e">
        <f t="shared" si="62"/>
        <v>#REF!</v>
      </c>
    </row>
    <row r="513" spans="1:30" x14ac:dyDescent="0.35">
      <c r="A513" s="21">
        <f t="shared" si="61"/>
        <v>202308510</v>
      </c>
      <c r="B513" s="57"/>
      <c r="C513" s="37"/>
      <c r="D513" s="21" t="e">
        <f>VLOOKUP(C513,'Customer List'!$A$3:$N$4129,2,0)</f>
        <v>#N/A</v>
      </c>
      <c r="E513" s="42"/>
      <c r="F513" s="50"/>
      <c r="G513" s="128">
        <f t="shared" si="57"/>
        <v>0</v>
      </c>
      <c r="H513" s="50"/>
      <c r="I513" s="113"/>
      <c r="J513" s="21"/>
      <c r="K513" s="50">
        <f t="shared" si="58"/>
        <v>0</v>
      </c>
      <c r="L513" s="36"/>
      <c r="M513" s="36"/>
      <c r="N513" s="136"/>
      <c r="O513" s="36"/>
      <c r="P513" s="36"/>
      <c r="Q513" s="136"/>
      <c r="R513" s="36"/>
      <c r="S513" s="136">
        <f t="shared" si="53"/>
        <v>0</v>
      </c>
      <c r="U513" s="114" t="e">
        <f t="shared" si="59"/>
        <v>#DIV/0!</v>
      </c>
      <c r="X513" s="5"/>
      <c r="Y513" s="10" t="e">
        <f t="shared" si="60"/>
        <v>#REF!</v>
      </c>
      <c r="AB513" s="5"/>
      <c r="AC513" s="5"/>
      <c r="AD513" s="10" t="e">
        <f t="shared" si="62"/>
        <v>#REF!</v>
      </c>
    </row>
    <row r="514" spans="1:30" x14ac:dyDescent="0.35">
      <c r="A514" s="21">
        <f t="shared" si="61"/>
        <v>202308511</v>
      </c>
      <c r="B514" s="57"/>
      <c r="C514" s="37"/>
      <c r="D514" s="21" t="e">
        <f>VLOOKUP(C514,'Customer List'!$A$3:$N$4129,2,0)</f>
        <v>#N/A</v>
      </c>
      <c r="E514" s="42"/>
      <c r="F514" s="50"/>
      <c r="G514" s="128">
        <f t="shared" si="57"/>
        <v>0</v>
      </c>
      <c r="H514" s="50"/>
      <c r="I514" s="113"/>
      <c r="J514" s="21"/>
      <c r="K514" s="50">
        <f t="shared" si="58"/>
        <v>0</v>
      </c>
      <c r="L514" s="136"/>
      <c r="M514" s="36"/>
      <c r="N514" s="136"/>
      <c r="O514" s="36"/>
      <c r="P514" s="36"/>
      <c r="Q514" s="36"/>
      <c r="R514" s="36"/>
      <c r="S514" s="136">
        <f t="shared" si="53"/>
        <v>0</v>
      </c>
      <c r="U514" s="114" t="e">
        <f t="shared" si="59"/>
        <v>#DIV/0!</v>
      </c>
      <c r="X514" s="5"/>
      <c r="Y514" s="10" t="e">
        <f t="shared" si="60"/>
        <v>#REF!</v>
      </c>
      <c r="AB514" s="5"/>
      <c r="AC514" s="5"/>
      <c r="AD514" s="10" t="e">
        <f t="shared" si="62"/>
        <v>#REF!</v>
      </c>
    </row>
    <row r="515" spans="1:30" x14ac:dyDescent="0.35">
      <c r="A515" s="21">
        <f t="shared" si="61"/>
        <v>202308512</v>
      </c>
      <c r="B515" s="57"/>
      <c r="C515" s="37"/>
      <c r="D515" s="21" t="e">
        <f>VLOOKUP(C515,'Customer List'!$A$3:$N$4129,2,0)</f>
        <v>#N/A</v>
      </c>
      <c r="E515" s="42"/>
      <c r="F515" s="50"/>
      <c r="G515" s="128">
        <f t="shared" si="57"/>
        <v>0</v>
      </c>
      <c r="H515" s="50"/>
      <c r="I515" s="113"/>
      <c r="J515" s="21"/>
      <c r="K515" s="50">
        <f t="shared" si="58"/>
        <v>0</v>
      </c>
      <c r="L515" s="136"/>
      <c r="M515" s="36"/>
      <c r="N515" s="36"/>
      <c r="O515" s="36"/>
      <c r="P515" s="36"/>
      <c r="Q515" s="136"/>
      <c r="R515" s="36"/>
      <c r="S515" s="136">
        <f t="shared" si="53"/>
        <v>0</v>
      </c>
      <c r="U515" s="114" t="e">
        <f t="shared" si="59"/>
        <v>#DIV/0!</v>
      </c>
      <c r="X515" s="5"/>
      <c r="Y515" s="10" t="e">
        <f t="shared" si="60"/>
        <v>#REF!</v>
      </c>
      <c r="AB515" s="5"/>
      <c r="AC515" s="5"/>
      <c r="AD515" s="10" t="e">
        <f t="shared" si="62"/>
        <v>#REF!</v>
      </c>
    </row>
    <row r="516" spans="1:30" x14ac:dyDescent="0.35">
      <c r="A516" s="21">
        <f t="shared" si="61"/>
        <v>202308513</v>
      </c>
      <c r="B516" s="57"/>
      <c r="C516" s="37"/>
      <c r="D516" s="21" t="e">
        <f>VLOOKUP(C516,'Customer List'!$A$3:$N$4129,2,0)</f>
        <v>#N/A</v>
      </c>
      <c r="E516" s="42"/>
      <c r="F516" s="50"/>
      <c r="G516" s="128">
        <f t="shared" si="57"/>
        <v>0</v>
      </c>
      <c r="H516" s="50"/>
      <c r="I516" s="113"/>
      <c r="J516" s="21"/>
      <c r="K516" s="50">
        <f t="shared" si="58"/>
        <v>0</v>
      </c>
      <c r="L516" s="136"/>
      <c r="M516" s="36"/>
      <c r="N516" s="36"/>
      <c r="O516" s="36"/>
      <c r="P516" s="36"/>
      <c r="Q516" s="136"/>
      <c r="R516" s="36"/>
      <c r="S516" s="136">
        <f t="shared" si="53"/>
        <v>0</v>
      </c>
      <c r="U516" s="114" t="e">
        <f t="shared" si="59"/>
        <v>#DIV/0!</v>
      </c>
      <c r="X516" s="5"/>
      <c r="Y516" s="10" t="e">
        <f t="shared" si="60"/>
        <v>#REF!</v>
      </c>
      <c r="AB516" s="5"/>
      <c r="AC516" s="5"/>
      <c r="AD516" s="10" t="e">
        <f t="shared" si="62"/>
        <v>#REF!</v>
      </c>
    </row>
    <row r="517" spans="1:30" x14ac:dyDescent="0.35">
      <c r="A517" s="21">
        <f t="shared" si="61"/>
        <v>202308514</v>
      </c>
      <c r="B517" s="57"/>
      <c r="C517" s="37"/>
      <c r="D517" s="21" t="e">
        <f>VLOOKUP(C517,'Customer List'!$A$3:$N$4129,2,0)</f>
        <v>#N/A</v>
      </c>
      <c r="E517" s="42"/>
      <c r="F517" s="50"/>
      <c r="G517" s="128">
        <f t="shared" ref="G517:G520" si="63">F517*0.08</f>
        <v>0</v>
      </c>
      <c r="H517" s="50"/>
      <c r="I517" s="113"/>
      <c r="J517" s="21"/>
      <c r="K517" s="50">
        <f t="shared" si="58"/>
        <v>0</v>
      </c>
      <c r="L517" s="136"/>
      <c r="M517" s="36"/>
      <c r="N517" s="36"/>
      <c r="O517" s="136"/>
      <c r="P517" s="136"/>
      <c r="Q517" s="136"/>
      <c r="R517" s="36"/>
      <c r="S517" s="136">
        <f t="shared" si="53"/>
        <v>0</v>
      </c>
      <c r="U517" s="114" t="e">
        <f t="shared" si="59"/>
        <v>#DIV/0!</v>
      </c>
      <c r="X517" s="5"/>
      <c r="Y517" s="10" t="e">
        <f t="shared" si="60"/>
        <v>#REF!</v>
      </c>
      <c r="AB517" s="5"/>
      <c r="AC517" s="5"/>
      <c r="AD517" s="10" t="e">
        <f t="shared" si="62"/>
        <v>#REF!</v>
      </c>
    </row>
    <row r="518" spans="1:30" x14ac:dyDescent="0.35">
      <c r="A518" s="21">
        <f t="shared" si="61"/>
        <v>202308515</v>
      </c>
      <c r="B518" s="57"/>
      <c r="C518" s="37"/>
      <c r="D518" s="21" t="e">
        <f>VLOOKUP(C518,'Customer List'!$A$3:$N$4129,2,0)</f>
        <v>#N/A</v>
      </c>
      <c r="E518" s="42"/>
      <c r="F518" s="50"/>
      <c r="G518" s="128">
        <f t="shared" si="63"/>
        <v>0</v>
      </c>
      <c r="H518" s="50"/>
      <c r="I518" s="113"/>
      <c r="J518" s="21"/>
      <c r="K518" s="50">
        <f t="shared" si="58"/>
        <v>0</v>
      </c>
      <c r="L518" s="136"/>
      <c r="M518" s="36"/>
      <c r="N518" s="36"/>
      <c r="O518" s="36"/>
      <c r="P518" s="136"/>
      <c r="Q518" s="136"/>
      <c r="R518" s="36"/>
      <c r="S518" s="136">
        <f t="shared" si="53"/>
        <v>0</v>
      </c>
      <c r="U518" s="114" t="e">
        <f t="shared" si="59"/>
        <v>#DIV/0!</v>
      </c>
      <c r="X518" s="5"/>
      <c r="Y518" s="10" t="e">
        <f t="shared" si="60"/>
        <v>#REF!</v>
      </c>
      <c r="AB518" s="5"/>
      <c r="AC518" s="5"/>
      <c r="AD518" s="10" t="e">
        <f t="shared" si="62"/>
        <v>#REF!</v>
      </c>
    </row>
    <row r="519" spans="1:30" x14ac:dyDescent="0.35">
      <c r="A519" s="21">
        <f t="shared" si="61"/>
        <v>202308516</v>
      </c>
      <c r="B519" s="57"/>
      <c r="C519" s="37"/>
      <c r="D519" s="21" t="e">
        <f>VLOOKUP(C519,'Customer List'!$A$3:$N$4129,2,0)</f>
        <v>#N/A</v>
      </c>
      <c r="E519" s="42"/>
      <c r="F519" s="50"/>
      <c r="G519" s="128">
        <f t="shared" si="63"/>
        <v>0</v>
      </c>
      <c r="H519" s="50"/>
      <c r="I519" s="113"/>
      <c r="J519" s="21"/>
      <c r="K519" s="50">
        <f t="shared" si="58"/>
        <v>0</v>
      </c>
      <c r="L519" s="136"/>
      <c r="M519" s="36"/>
      <c r="N519" s="36"/>
      <c r="O519" s="136"/>
      <c r="P519" s="136"/>
      <c r="Q519" s="136"/>
      <c r="R519" s="36"/>
      <c r="S519" s="136">
        <f t="shared" si="53"/>
        <v>0</v>
      </c>
      <c r="U519" s="114" t="e">
        <f t="shared" si="59"/>
        <v>#DIV/0!</v>
      </c>
      <c r="X519" s="5"/>
      <c r="Y519" s="10" t="e">
        <f t="shared" si="60"/>
        <v>#REF!</v>
      </c>
      <c r="AB519" s="5"/>
      <c r="AC519" s="5"/>
      <c r="AD519" s="10" t="e">
        <f t="shared" si="62"/>
        <v>#REF!</v>
      </c>
    </row>
    <row r="520" spans="1:30" x14ac:dyDescent="0.35">
      <c r="A520" s="21">
        <f t="shared" si="61"/>
        <v>202308517</v>
      </c>
      <c r="B520" s="57"/>
      <c r="C520" s="37"/>
      <c r="D520" s="21" t="e">
        <f>VLOOKUP(C520,'Customer List'!$A$3:$N$4129,2,0)</f>
        <v>#N/A</v>
      </c>
      <c r="E520" s="42"/>
      <c r="F520" s="50"/>
      <c r="G520" s="128">
        <f t="shared" si="63"/>
        <v>0</v>
      </c>
      <c r="H520" s="50"/>
      <c r="I520" s="113"/>
      <c r="J520" s="21"/>
      <c r="K520" s="50">
        <f t="shared" si="58"/>
        <v>0</v>
      </c>
      <c r="L520" s="136"/>
      <c r="M520" s="36"/>
      <c r="N520" s="36"/>
      <c r="O520" s="36"/>
      <c r="P520" s="136"/>
      <c r="Q520" s="136"/>
      <c r="R520" s="36"/>
      <c r="S520" s="136">
        <f t="shared" si="53"/>
        <v>0</v>
      </c>
      <c r="U520" s="114" t="e">
        <f t="shared" si="59"/>
        <v>#DIV/0!</v>
      </c>
      <c r="X520" s="5"/>
      <c r="Y520" s="10" t="e">
        <f t="shared" si="60"/>
        <v>#REF!</v>
      </c>
      <c r="AB520" s="5"/>
      <c r="AC520" s="5"/>
      <c r="AD520" s="10" t="e">
        <f t="shared" si="62"/>
        <v>#REF!</v>
      </c>
    </row>
    <row r="521" spans="1:30" x14ac:dyDescent="0.35">
      <c r="A521" s="21">
        <f t="shared" si="61"/>
        <v>202308518</v>
      </c>
      <c r="B521" s="57"/>
      <c r="C521" s="37"/>
      <c r="D521" s="21" t="e">
        <f>VLOOKUP(C521,'Customer List'!$A$3:$N$4129,2,0)</f>
        <v>#N/A</v>
      </c>
      <c r="E521" s="42"/>
      <c r="F521" s="50"/>
      <c r="G521" s="128"/>
      <c r="H521" s="50"/>
      <c r="I521" s="113"/>
      <c r="J521" s="21"/>
      <c r="K521" s="50">
        <f t="shared" si="58"/>
        <v>0</v>
      </c>
      <c r="L521" s="136"/>
      <c r="M521" s="36"/>
      <c r="N521" s="136"/>
      <c r="O521" s="36"/>
      <c r="P521" s="36"/>
      <c r="Q521" s="136"/>
      <c r="R521" s="36"/>
      <c r="S521" s="136">
        <f t="shared" si="53"/>
        <v>0</v>
      </c>
      <c r="U521" s="114" t="e">
        <f t="shared" si="59"/>
        <v>#DIV/0!</v>
      </c>
      <c r="X521" s="5"/>
      <c r="Y521" s="10" t="e">
        <f t="shared" si="60"/>
        <v>#REF!</v>
      </c>
      <c r="AB521" s="5"/>
      <c r="AC521" s="5"/>
      <c r="AD521" s="10" t="e">
        <f t="shared" si="62"/>
        <v>#REF!</v>
      </c>
    </row>
    <row r="522" spans="1:30" x14ac:dyDescent="0.35">
      <c r="A522" s="21">
        <f t="shared" si="61"/>
        <v>202308519</v>
      </c>
      <c r="B522" s="57"/>
      <c r="C522" s="37"/>
      <c r="D522" s="21" t="e">
        <f>VLOOKUP(C522,'Customer List'!$A$3:$N$4129,2,0)</f>
        <v>#N/A</v>
      </c>
      <c r="E522" s="42"/>
      <c r="F522" s="50"/>
      <c r="G522" s="128"/>
      <c r="H522" s="50"/>
      <c r="I522" s="113"/>
      <c r="J522" s="21"/>
      <c r="K522" s="50">
        <f t="shared" ref="K522:K585" si="64">F522+G522-H522-J522</f>
        <v>0</v>
      </c>
      <c r="L522" s="136"/>
      <c r="M522" s="36"/>
      <c r="N522" s="136"/>
      <c r="O522" s="36"/>
      <c r="P522" s="36"/>
      <c r="Q522" s="136"/>
      <c r="R522" s="36"/>
      <c r="S522" s="136">
        <f t="shared" si="53"/>
        <v>0</v>
      </c>
      <c r="U522" s="114" t="e">
        <f t="shared" si="59"/>
        <v>#DIV/0!</v>
      </c>
      <c r="X522" s="5"/>
      <c r="Y522" s="10" t="e">
        <f t="shared" si="60"/>
        <v>#REF!</v>
      </c>
      <c r="AB522" s="5"/>
      <c r="AC522" s="5"/>
      <c r="AD522" s="10" t="e">
        <f t="shared" si="62"/>
        <v>#REF!</v>
      </c>
    </row>
    <row r="523" spans="1:30" x14ac:dyDescent="0.35">
      <c r="A523" s="21">
        <f t="shared" si="61"/>
        <v>202308520</v>
      </c>
      <c r="B523" s="57"/>
      <c r="C523" s="37"/>
      <c r="D523" s="21" t="e">
        <f>VLOOKUP(C523,'Customer List'!$A$3:$N$4129,2,0)</f>
        <v>#N/A</v>
      </c>
      <c r="E523" s="42"/>
      <c r="F523" s="50"/>
      <c r="G523" s="128"/>
      <c r="H523" s="50"/>
      <c r="I523" s="113"/>
      <c r="J523" s="21"/>
      <c r="K523" s="50">
        <f t="shared" si="64"/>
        <v>0</v>
      </c>
      <c r="L523" s="136"/>
      <c r="M523" s="36"/>
      <c r="N523" s="36"/>
      <c r="O523" s="36"/>
      <c r="P523" s="36"/>
      <c r="Q523" s="136"/>
      <c r="R523" s="36"/>
      <c r="S523" s="136">
        <f t="shared" si="53"/>
        <v>0</v>
      </c>
      <c r="U523" s="114" t="e">
        <f t="shared" si="59"/>
        <v>#DIV/0!</v>
      </c>
      <c r="X523" s="5"/>
      <c r="Y523" s="10" t="e">
        <f t="shared" si="60"/>
        <v>#REF!</v>
      </c>
      <c r="AB523" s="5"/>
      <c r="AC523" s="5"/>
      <c r="AD523" s="10" t="e">
        <f t="shared" si="62"/>
        <v>#REF!</v>
      </c>
    </row>
    <row r="524" spans="1:30" x14ac:dyDescent="0.35">
      <c r="A524" s="21">
        <f t="shared" si="61"/>
        <v>202308521</v>
      </c>
      <c r="B524" s="57"/>
      <c r="C524" s="37"/>
      <c r="D524" s="21" t="e">
        <f>VLOOKUP(C524,'Customer List'!$A$3:$N$4129,2,0)</f>
        <v>#N/A</v>
      </c>
      <c r="E524" s="42"/>
      <c r="F524" s="50"/>
      <c r="G524" s="128"/>
      <c r="H524" s="50"/>
      <c r="I524" s="113"/>
      <c r="J524" s="21"/>
      <c r="K524" s="50">
        <f t="shared" si="64"/>
        <v>0</v>
      </c>
      <c r="L524" s="36"/>
      <c r="M524" s="36"/>
      <c r="N524" s="136"/>
      <c r="O524" s="36"/>
      <c r="P524" s="36"/>
      <c r="Q524" s="136"/>
      <c r="R524" s="36"/>
      <c r="S524" s="136">
        <f t="shared" si="53"/>
        <v>0</v>
      </c>
      <c r="U524" s="114" t="e">
        <f t="shared" si="59"/>
        <v>#DIV/0!</v>
      </c>
      <c r="X524" s="5"/>
      <c r="Y524" s="10" t="e">
        <f t="shared" si="60"/>
        <v>#REF!</v>
      </c>
      <c r="AB524" s="5"/>
      <c r="AC524" s="5"/>
      <c r="AD524" s="10" t="e">
        <f t="shared" si="62"/>
        <v>#REF!</v>
      </c>
    </row>
    <row r="525" spans="1:30" x14ac:dyDescent="0.35">
      <c r="A525" s="21">
        <f t="shared" si="61"/>
        <v>202308522</v>
      </c>
      <c r="B525" s="57"/>
      <c r="C525" s="37"/>
      <c r="D525" s="21" t="e">
        <f>VLOOKUP(C525,'Customer List'!$A$3:$N$4129,2,0)</f>
        <v>#N/A</v>
      </c>
      <c r="E525" s="42"/>
      <c r="F525" s="50"/>
      <c r="G525" s="128"/>
      <c r="H525" s="50"/>
      <c r="I525" s="113"/>
      <c r="J525" s="21"/>
      <c r="K525" s="50">
        <f t="shared" si="64"/>
        <v>0</v>
      </c>
      <c r="L525" s="136"/>
      <c r="M525" s="36"/>
      <c r="N525" s="36"/>
      <c r="O525" s="136"/>
      <c r="P525" s="36"/>
      <c r="Q525" s="136"/>
      <c r="R525" s="36"/>
      <c r="S525" s="136">
        <f t="shared" si="53"/>
        <v>0</v>
      </c>
      <c r="U525" s="114" t="e">
        <f t="shared" si="59"/>
        <v>#DIV/0!</v>
      </c>
      <c r="X525" s="5"/>
      <c r="Y525" s="10" t="e">
        <f t="shared" si="60"/>
        <v>#REF!</v>
      </c>
      <c r="AB525" s="5"/>
      <c r="AC525" s="5"/>
      <c r="AD525" s="10" t="e">
        <f t="shared" si="62"/>
        <v>#REF!</v>
      </c>
    </row>
    <row r="526" spans="1:30" x14ac:dyDescent="0.35">
      <c r="A526" s="21">
        <f t="shared" si="61"/>
        <v>202308523</v>
      </c>
      <c r="B526" s="57"/>
      <c r="C526" s="37"/>
      <c r="D526" s="21" t="e">
        <f>VLOOKUP(C526,'Customer List'!$A$3:$N$4129,2,0)</f>
        <v>#N/A</v>
      </c>
      <c r="E526" s="42"/>
      <c r="F526" s="50"/>
      <c r="G526" s="128"/>
      <c r="H526" s="50"/>
      <c r="I526" s="113"/>
      <c r="J526" s="21"/>
      <c r="K526" s="50">
        <f t="shared" si="64"/>
        <v>0</v>
      </c>
      <c r="L526" s="36"/>
      <c r="M526" s="36"/>
      <c r="N526" s="36"/>
      <c r="O526" s="36"/>
      <c r="P526" s="136"/>
      <c r="Q526" s="136"/>
      <c r="R526" s="36"/>
      <c r="S526" s="136">
        <f t="shared" si="53"/>
        <v>0</v>
      </c>
      <c r="U526" s="114" t="e">
        <f t="shared" ref="U526:U590" si="65">T526/(F526+G526)</f>
        <v>#DIV/0!</v>
      </c>
      <c r="X526" s="5"/>
      <c r="Y526" s="10" t="e">
        <f t="shared" si="60"/>
        <v>#REF!</v>
      </c>
      <c r="AB526" s="5"/>
      <c r="AC526" s="5"/>
      <c r="AD526" s="10" t="e">
        <f t="shared" si="62"/>
        <v>#REF!</v>
      </c>
    </row>
    <row r="527" spans="1:30" x14ac:dyDescent="0.35">
      <c r="A527" s="21">
        <f t="shared" si="61"/>
        <v>202308524</v>
      </c>
      <c r="B527" s="57"/>
      <c r="C527" s="37"/>
      <c r="D527" s="21" t="e">
        <f>VLOOKUP(C527,'Customer List'!$A$3:$N$4129,2,0)</f>
        <v>#N/A</v>
      </c>
      <c r="E527" s="42"/>
      <c r="F527" s="50"/>
      <c r="G527" s="128"/>
      <c r="H527" s="50"/>
      <c r="I527" s="113"/>
      <c r="J527" s="21"/>
      <c r="K527" s="50">
        <f t="shared" si="64"/>
        <v>0</v>
      </c>
      <c r="L527" s="36"/>
      <c r="M527" s="36"/>
      <c r="N527" s="36"/>
      <c r="O527" s="36"/>
      <c r="P527" s="136"/>
      <c r="Q527" s="136"/>
      <c r="R527" s="36"/>
      <c r="S527" s="136">
        <f t="shared" si="53"/>
        <v>0</v>
      </c>
      <c r="U527" s="114" t="e">
        <f t="shared" si="65"/>
        <v>#DIV/0!</v>
      </c>
      <c r="X527" s="5"/>
      <c r="Y527" s="10" t="e">
        <f t="shared" si="60"/>
        <v>#REF!</v>
      </c>
      <c r="AB527" s="5"/>
      <c r="AC527" s="5"/>
      <c r="AD527" s="10" t="e">
        <f t="shared" si="62"/>
        <v>#REF!</v>
      </c>
    </row>
    <row r="528" spans="1:30" x14ac:dyDescent="0.35">
      <c r="A528" s="21">
        <f t="shared" si="61"/>
        <v>202308525</v>
      </c>
      <c r="B528" s="57"/>
      <c r="C528" s="37"/>
      <c r="D528" s="21" t="e">
        <f>VLOOKUP(C528,'Customer List'!$A$3:$N$4129,2,0)</f>
        <v>#N/A</v>
      </c>
      <c r="E528" s="42"/>
      <c r="F528" s="50"/>
      <c r="G528" s="128"/>
      <c r="H528" s="50"/>
      <c r="I528" s="113"/>
      <c r="J528" s="21"/>
      <c r="K528" s="50">
        <f t="shared" si="64"/>
        <v>0</v>
      </c>
      <c r="L528" s="36"/>
      <c r="M528" s="136"/>
      <c r="N528" s="136"/>
      <c r="O528" s="36"/>
      <c r="P528" s="136"/>
      <c r="Q528" s="136"/>
      <c r="R528" s="36"/>
      <c r="S528" s="136">
        <f t="shared" si="53"/>
        <v>0</v>
      </c>
      <c r="U528" s="114" t="e">
        <f t="shared" si="65"/>
        <v>#DIV/0!</v>
      </c>
      <c r="X528" s="5"/>
      <c r="Y528" s="10" t="e">
        <f t="shared" si="60"/>
        <v>#REF!</v>
      </c>
      <c r="AB528" s="5"/>
      <c r="AC528" s="5"/>
      <c r="AD528" s="10" t="e">
        <f t="shared" si="62"/>
        <v>#REF!</v>
      </c>
    </row>
    <row r="529" spans="1:30" x14ac:dyDescent="0.35">
      <c r="A529" s="21">
        <f t="shared" si="61"/>
        <v>202308526</v>
      </c>
      <c r="B529" s="57"/>
      <c r="C529" s="37"/>
      <c r="D529" s="21" t="e">
        <f>VLOOKUP(C529,'Customer List'!$A$3:$N$4129,2,0)</f>
        <v>#N/A</v>
      </c>
      <c r="E529" s="42"/>
      <c r="F529" s="50"/>
      <c r="G529" s="128"/>
      <c r="H529" s="50"/>
      <c r="I529" s="113"/>
      <c r="J529" s="21"/>
      <c r="K529" s="50">
        <f t="shared" si="64"/>
        <v>0</v>
      </c>
      <c r="L529" s="136"/>
      <c r="M529" s="36"/>
      <c r="N529" s="36"/>
      <c r="O529" s="136"/>
      <c r="P529" s="136"/>
      <c r="Q529" s="36"/>
      <c r="R529" s="36"/>
      <c r="S529" s="136">
        <f t="shared" si="53"/>
        <v>0</v>
      </c>
      <c r="U529" s="114" t="e">
        <f t="shared" si="65"/>
        <v>#DIV/0!</v>
      </c>
      <c r="X529" s="5"/>
      <c r="Y529" s="10" t="e">
        <f t="shared" ref="Y529:Y592" si="66">Y528-X529</f>
        <v>#REF!</v>
      </c>
      <c r="AB529" s="5"/>
      <c r="AC529" s="5"/>
      <c r="AD529" s="10" t="e">
        <f t="shared" si="62"/>
        <v>#REF!</v>
      </c>
    </row>
    <row r="530" spans="1:30" x14ac:dyDescent="0.35">
      <c r="A530" s="21">
        <f t="shared" si="61"/>
        <v>202308527</v>
      </c>
      <c r="B530" s="57"/>
      <c r="C530" s="37"/>
      <c r="D530" s="21" t="e">
        <f>VLOOKUP(C530,'Customer List'!$A$3:$N$4129,2,0)</f>
        <v>#N/A</v>
      </c>
      <c r="E530" s="42"/>
      <c r="F530" s="50"/>
      <c r="G530" s="128"/>
      <c r="H530" s="50"/>
      <c r="I530" s="113"/>
      <c r="J530" s="21"/>
      <c r="K530" s="50">
        <f t="shared" si="64"/>
        <v>0</v>
      </c>
      <c r="L530" s="136"/>
      <c r="M530" s="36"/>
      <c r="N530" s="36"/>
      <c r="O530" s="36"/>
      <c r="P530" s="136"/>
      <c r="Q530" s="136"/>
      <c r="R530" s="36"/>
      <c r="S530" s="136">
        <f t="shared" si="53"/>
        <v>0</v>
      </c>
      <c r="U530" s="114" t="e">
        <f t="shared" si="65"/>
        <v>#DIV/0!</v>
      </c>
      <c r="X530" s="5"/>
      <c r="Y530" s="10" t="e">
        <f t="shared" si="66"/>
        <v>#REF!</v>
      </c>
      <c r="AB530" s="5"/>
      <c r="AC530" s="5"/>
      <c r="AD530" s="10" t="e">
        <f t="shared" si="62"/>
        <v>#REF!</v>
      </c>
    </row>
    <row r="531" spans="1:30" x14ac:dyDescent="0.35">
      <c r="A531" s="21"/>
      <c r="B531" s="57"/>
      <c r="C531" s="37"/>
      <c r="D531" s="21" t="e">
        <f>VLOOKUP(C531,'Customer List'!$A$3:$N$4129,2,0)</f>
        <v>#N/A</v>
      </c>
      <c r="E531" s="42"/>
      <c r="F531" s="50"/>
      <c r="G531" s="128"/>
      <c r="H531" s="50"/>
      <c r="I531" s="113"/>
      <c r="J531" s="21"/>
      <c r="K531" s="50">
        <f t="shared" si="64"/>
        <v>0</v>
      </c>
      <c r="L531" s="136"/>
      <c r="M531" s="36"/>
      <c r="N531" s="136"/>
      <c r="O531" s="136"/>
      <c r="P531" s="136"/>
      <c r="Q531" s="136"/>
      <c r="R531" s="36"/>
      <c r="S531" s="136">
        <f t="shared" si="53"/>
        <v>0</v>
      </c>
      <c r="U531" s="114" t="e">
        <f t="shared" si="65"/>
        <v>#DIV/0!</v>
      </c>
      <c r="X531" s="5"/>
      <c r="Y531" s="10" t="e">
        <f t="shared" si="66"/>
        <v>#REF!</v>
      </c>
      <c r="AB531" s="5"/>
      <c r="AC531" s="5"/>
      <c r="AD531" s="10" t="e">
        <f t="shared" si="62"/>
        <v>#REF!</v>
      </c>
    </row>
    <row r="532" spans="1:30" x14ac:dyDescent="0.35">
      <c r="A532" s="21"/>
      <c r="B532" s="57"/>
      <c r="C532" s="37"/>
      <c r="D532" s="21" t="e">
        <f>VLOOKUP(C532,'Customer List'!$A$3:$N$4129,2,0)</f>
        <v>#N/A</v>
      </c>
      <c r="E532" s="42"/>
      <c r="F532" s="50"/>
      <c r="G532" s="128"/>
      <c r="H532" s="50"/>
      <c r="I532" s="113"/>
      <c r="J532" s="21"/>
      <c r="K532" s="50">
        <f t="shared" si="64"/>
        <v>0</v>
      </c>
      <c r="L532" s="136"/>
      <c r="M532" s="36"/>
      <c r="N532" s="136"/>
      <c r="O532" s="36"/>
      <c r="P532" s="136"/>
      <c r="Q532" s="136"/>
      <c r="R532" s="36"/>
      <c r="S532" s="136">
        <f t="shared" si="53"/>
        <v>0</v>
      </c>
      <c r="U532" s="114" t="e">
        <f t="shared" si="65"/>
        <v>#DIV/0!</v>
      </c>
      <c r="X532" s="5"/>
      <c r="Y532" s="10" t="e">
        <f t="shared" si="66"/>
        <v>#REF!</v>
      </c>
      <c r="AB532" s="5"/>
      <c r="AC532" s="5"/>
      <c r="AD532" s="10" t="e">
        <f t="shared" si="62"/>
        <v>#REF!</v>
      </c>
    </row>
    <row r="533" spans="1:30" x14ac:dyDescent="0.35">
      <c r="A533" s="21"/>
      <c r="B533" s="57"/>
      <c r="C533" s="37"/>
      <c r="D533" s="21" t="e">
        <f>VLOOKUP(C533,'Customer List'!$A$3:$N$4129,2,0)</f>
        <v>#N/A</v>
      </c>
      <c r="E533" s="42"/>
      <c r="F533" s="50"/>
      <c r="G533" s="128"/>
      <c r="H533" s="50"/>
      <c r="I533" s="113"/>
      <c r="J533" s="21"/>
      <c r="K533" s="50">
        <f t="shared" si="64"/>
        <v>0</v>
      </c>
      <c r="L533" s="136"/>
      <c r="M533" s="36"/>
      <c r="N533" s="136"/>
      <c r="O533" s="36"/>
      <c r="P533" s="136"/>
      <c r="Q533" s="36"/>
      <c r="R533" s="36"/>
      <c r="S533" s="136">
        <f t="shared" si="53"/>
        <v>0</v>
      </c>
      <c r="U533" s="114" t="e">
        <f t="shared" si="65"/>
        <v>#DIV/0!</v>
      </c>
      <c r="X533" s="5"/>
      <c r="Y533" s="10" t="e">
        <f t="shared" si="66"/>
        <v>#REF!</v>
      </c>
      <c r="AB533" s="5"/>
      <c r="AC533" s="5"/>
      <c r="AD533" s="10" t="e">
        <f t="shared" si="62"/>
        <v>#REF!</v>
      </c>
    </row>
    <row r="534" spans="1:30" x14ac:dyDescent="0.35">
      <c r="A534" s="21"/>
      <c r="B534" s="57"/>
      <c r="C534" s="37"/>
      <c r="D534" s="21" t="e">
        <f>VLOOKUP(C534,'Customer List'!$A$3:$N$4129,2,0)</f>
        <v>#N/A</v>
      </c>
      <c r="E534" s="42"/>
      <c r="F534" s="50"/>
      <c r="G534" s="128"/>
      <c r="H534" s="50"/>
      <c r="I534" s="113"/>
      <c r="J534" s="21"/>
      <c r="K534" s="50">
        <f t="shared" si="64"/>
        <v>0</v>
      </c>
      <c r="L534" s="136"/>
      <c r="M534" s="36"/>
      <c r="N534" s="36"/>
      <c r="O534" s="36"/>
      <c r="P534" s="136"/>
      <c r="Q534" s="36"/>
      <c r="R534" s="36"/>
      <c r="S534" s="136">
        <f t="shared" si="53"/>
        <v>0</v>
      </c>
      <c r="U534" s="114" t="e">
        <f t="shared" si="65"/>
        <v>#DIV/0!</v>
      </c>
      <c r="X534" s="5"/>
      <c r="Y534" s="10" t="e">
        <f t="shared" si="66"/>
        <v>#REF!</v>
      </c>
      <c r="AB534" s="5"/>
      <c r="AC534" s="5"/>
      <c r="AD534" s="10" t="e">
        <f t="shared" si="62"/>
        <v>#REF!</v>
      </c>
    </row>
    <row r="535" spans="1:30" x14ac:dyDescent="0.35">
      <c r="A535" s="21"/>
      <c r="B535" s="57"/>
      <c r="C535" s="37"/>
      <c r="D535" s="21" t="e">
        <f>VLOOKUP(C535,'Customer List'!$A$3:$N$4129,2,0)</f>
        <v>#N/A</v>
      </c>
      <c r="E535" s="42"/>
      <c r="F535" s="50"/>
      <c r="G535" s="128"/>
      <c r="H535" s="50"/>
      <c r="I535" s="113"/>
      <c r="J535" s="21"/>
      <c r="K535" s="50">
        <f t="shared" si="64"/>
        <v>0</v>
      </c>
      <c r="L535" s="136"/>
      <c r="M535" s="36"/>
      <c r="N535" s="36"/>
      <c r="O535" s="36"/>
      <c r="P535" s="136"/>
      <c r="Q535" s="36"/>
      <c r="R535" s="36"/>
      <c r="S535" s="136">
        <f t="shared" si="53"/>
        <v>0</v>
      </c>
      <c r="U535" s="114" t="e">
        <f t="shared" si="65"/>
        <v>#DIV/0!</v>
      </c>
      <c r="X535" s="5"/>
      <c r="Y535" s="10" t="e">
        <f t="shared" si="66"/>
        <v>#REF!</v>
      </c>
      <c r="AB535" s="5"/>
      <c r="AC535" s="5"/>
      <c r="AD535" s="10" t="e">
        <f t="shared" si="62"/>
        <v>#REF!</v>
      </c>
    </row>
    <row r="536" spans="1:30" x14ac:dyDescent="0.35">
      <c r="A536" s="21"/>
      <c r="B536" s="57"/>
      <c r="C536" s="37"/>
      <c r="D536" s="21" t="e">
        <f>VLOOKUP(C536,'Customer List'!$A$3:$N$4129,2,0)</f>
        <v>#N/A</v>
      </c>
      <c r="E536" s="42"/>
      <c r="F536" s="50"/>
      <c r="G536" s="128"/>
      <c r="H536" s="50"/>
      <c r="I536" s="113"/>
      <c r="J536" s="21"/>
      <c r="K536" s="50">
        <f t="shared" si="64"/>
        <v>0</v>
      </c>
      <c r="L536" s="136"/>
      <c r="M536" s="36"/>
      <c r="N536" s="136"/>
      <c r="O536" s="36"/>
      <c r="P536" s="36"/>
      <c r="Q536" s="136"/>
      <c r="R536" s="36"/>
      <c r="S536" s="136">
        <f t="shared" si="53"/>
        <v>0</v>
      </c>
      <c r="U536" s="114" t="e">
        <f t="shared" si="65"/>
        <v>#DIV/0!</v>
      </c>
      <c r="X536" s="5"/>
      <c r="Y536" s="10" t="e">
        <f t="shared" si="66"/>
        <v>#REF!</v>
      </c>
      <c r="AD536" s="10" t="e">
        <f t="shared" si="62"/>
        <v>#REF!</v>
      </c>
    </row>
    <row r="537" spans="1:30" x14ac:dyDescent="0.35">
      <c r="A537" s="21"/>
      <c r="B537" s="57"/>
      <c r="C537" s="37"/>
      <c r="D537" s="21" t="e">
        <f>VLOOKUP(C537,'Customer List'!$A$3:$N$4129,2,0)</f>
        <v>#N/A</v>
      </c>
      <c r="E537" s="42"/>
      <c r="F537" s="50"/>
      <c r="G537" s="128"/>
      <c r="H537" s="50"/>
      <c r="I537" s="113"/>
      <c r="J537" s="21"/>
      <c r="K537" s="50">
        <f t="shared" si="64"/>
        <v>0</v>
      </c>
      <c r="L537" s="136"/>
      <c r="M537" s="36"/>
      <c r="N537" s="36"/>
      <c r="O537" s="36"/>
      <c r="P537" s="136"/>
      <c r="Q537" s="136"/>
      <c r="R537" s="36"/>
      <c r="S537" s="136">
        <f t="shared" si="53"/>
        <v>0</v>
      </c>
      <c r="U537" s="114" t="e">
        <f t="shared" si="65"/>
        <v>#DIV/0!</v>
      </c>
      <c r="X537" s="5"/>
      <c r="Y537" s="10" t="e">
        <f t="shared" si="66"/>
        <v>#REF!</v>
      </c>
      <c r="AD537" s="10" t="e">
        <f t="shared" si="62"/>
        <v>#REF!</v>
      </c>
    </row>
    <row r="538" spans="1:30" x14ac:dyDescent="0.35">
      <c r="A538" s="21"/>
      <c r="B538" s="57"/>
      <c r="C538" s="37"/>
      <c r="D538" s="21" t="e">
        <f>VLOOKUP(C538,'Customer List'!$A$3:$N$4129,2,0)</f>
        <v>#N/A</v>
      </c>
      <c r="E538" s="42"/>
      <c r="F538" s="50"/>
      <c r="G538" s="128"/>
      <c r="H538" s="50"/>
      <c r="I538" s="113"/>
      <c r="J538" s="21"/>
      <c r="K538" s="50">
        <f t="shared" si="64"/>
        <v>0</v>
      </c>
      <c r="L538" s="136"/>
      <c r="M538" s="36"/>
      <c r="N538" s="136"/>
      <c r="O538" s="36"/>
      <c r="P538" s="36"/>
      <c r="Q538" s="136"/>
      <c r="R538" s="36"/>
      <c r="S538" s="136">
        <f t="shared" si="53"/>
        <v>0</v>
      </c>
      <c r="U538" s="114" t="e">
        <f t="shared" si="65"/>
        <v>#DIV/0!</v>
      </c>
      <c r="X538" s="5"/>
      <c r="Y538" s="10" t="e">
        <f t="shared" si="66"/>
        <v>#REF!</v>
      </c>
      <c r="AD538" s="10" t="e">
        <f t="shared" si="62"/>
        <v>#REF!</v>
      </c>
    </row>
    <row r="539" spans="1:30" x14ac:dyDescent="0.35">
      <c r="A539" s="21"/>
      <c r="B539" s="57"/>
      <c r="C539" s="37"/>
      <c r="D539" s="21" t="e">
        <f>VLOOKUP(C539,'Customer List'!$A$3:$N$4129,2,0)</f>
        <v>#N/A</v>
      </c>
      <c r="E539" s="42"/>
      <c r="F539" s="50"/>
      <c r="G539" s="128"/>
      <c r="H539" s="50"/>
      <c r="I539" s="113"/>
      <c r="J539" s="21"/>
      <c r="K539" s="50">
        <f t="shared" si="64"/>
        <v>0</v>
      </c>
      <c r="L539" s="136"/>
      <c r="M539" s="36"/>
      <c r="N539" s="36"/>
      <c r="O539" s="36"/>
      <c r="P539" s="36"/>
      <c r="Q539" s="136"/>
      <c r="R539" s="36"/>
      <c r="S539" s="136">
        <f t="shared" si="53"/>
        <v>0</v>
      </c>
      <c r="U539" s="114" t="e">
        <f t="shared" si="65"/>
        <v>#DIV/0!</v>
      </c>
      <c r="X539" s="5"/>
      <c r="Y539" s="10" t="e">
        <f t="shared" si="66"/>
        <v>#REF!</v>
      </c>
      <c r="AD539" s="10" t="e">
        <f t="shared" si="62"/>
        <v>#REF!</v>
      </c>
    </row>
    <row r="540" spans="1:30" x14ac:dyDescent="0.35">
      <c r="A540" s="21"/>
      <c r="B540" s="57"/>
      <c r="C540" s="37"/>
      <c r="D540" s="21" t="e">
        <f>VLOOKUP(C540,'Customer List'!$A$3:$N$4129,2,0)</f>
        <v>#N/A</v>
      </c>
      <c r="E540" s="42"/>
      <c r="F540" s="50"/>
      <c r="G540" s="128"/>
      <c r="H540" s="50"/>
      <c r="I540" s="113"/>
      <c r="J540" s="21"/>
      <c r="K540" s="50">
        <f t="shared" si="64"/>
        <v>0</v>
      </c>
      <c r="L540" s="36"/>
      <c r="M540" s="36"/>
      <c r="N540" s="36"/>
      <c r="O540" s="36"/>
      <c r="P540" s="36"/>
      <c r="Q540" s="136"/>
      <c r="R540" s="36"/>
      <c r="S540" s="136">
        <f t="shared" si="53"/>
        <v>0</v>
      </c>
      <c r="U540" s="114" t="e">
        <f t="shared" si="65"/>
        <v>#DIV/0!</v>
      </c>
      <c r="X540" s="5"/>
      <c r="Y540" s="10" t="e">
        <f t="shared" si="66"/>
        <v>#REF!</v>
      </c>
      <c r="AD540" s="10" t="e">
        <f t="shared" si="62"/>
        <v>#REF!</v>
      </c>
    </row>
    <row r="541" spans="1:30" x14ac:dyDescent="0.35">
      <c r="A541" s="21"/>
      <c r="B541" s="57"/>
      <c r="C541" s="37"/>
      <c r="D541" s="21" t="e">
        <f>VLOOKUP(C541,'Customer List'!$A$3:$N$4129,2,0)</f>
        <v>#N/A</v>
      </c>
      <c r="E541" s="42"/>
      <c r="F541" s="50"/>
      <c r="G541" s="128"/>
      <c r="H541" s="50"/>
      <c r="I541" s="113"/>
      <c r="J541" s="21"/>
      <c r="K541" s="50">
        <f t="shared" si="64"/>
        <v>0</v>
      </c>
      <c r="L541" s="36"/>
      <c r="M541" s="36"/>
      <c r="N541" s="36"/>
      <c r="O541" s="36"/>
      <c r="P541" s="36"/>
      <c r="Q541" s="136"/>
      <c r="R541" s="36"/>
      <c r="S541" s="136">
        <f t="shared" si="53"/>
        <v>0</v>
      </c>
      <c r="U541" s="114" t="e">
        <f t="shared" si="65"/>
        <v>#DIV/0!</v>
      </c>
      <c r="X541" s="5"/>
      <c r="Y541" s="10" t="e">
        <f t="shared" si="66"/>
        <v>#REF!</v>
      </c>
      <c r="AD541" s="10" t="e">
        <f t="shared" si="62"/>
        <v>#REF!</v>
      </c>
    </row>
    <row r="542" spans="1:30" x14ac:dyDescent="0.35">
      <c r="A542" s="21"/>
      <c r="B542" s="57"/>
      <c r="C542" s="37"/>
      <c r="D542" s="21" t="e">
        <f>VLOOKUP(C542,'Customer List'!$A$3:$N$4129,2,0)</f>
        <v>#N/A</v>
      </c>
      <c r="E542" s="42"/>
      <c r="F542" s="50"/>
      <c r="G542" s="128"/>
      <c r="H542" s="50"/>
      <c r="I542" s="113"/>
      <c r="J542" s="21"/>
      <c r="K542" s="50">
        <f t="shared" si="64"/>
        <v>0</v>
      </c>
      <c r="L542" s="136"/>
      <c r="M542" s="36"/>
      <c r="N542" s="36"/>
      <c r="O542" s="36"/>
      <c r="P542" s="136"/>
      <c r="Q542" s="136"/>
      <c r="R542" s="36"/>
      <c r="S542" s="136">
        <f t="shared" si="53"/>
        <v>0</v>
      </c>
      <c r="U542" s="114" t="e">
        <f t="shared" si="65"/>
        <v>#DIV/0!</v>
      </c>
      <c r="X542" s="5"/>
      <c r="Y542" s="10" t="e">
        <f t="shared" si="66"/>
        <v>#REF!</v>
      </c>
      <c r="AD542" s="10" t="e">
        <f t="shared" si="62"/>
        <v>#REF!</v>
      </c>
    </row>
    <row r="543" spans="1:30" x14ac:dyDescent="0.35">
      <c r="A543" s="21"/>
      <c r="B543" s="57"/>
      <c r="C543" s="37"/>
      <c r="D543" s="21" t="e">
        <f>VLOOKUP(C543,'Customer List'!$A$3:$N$4129,2,0)</f>
        <v>#N/A</v>
      </c>
      <c r="E543" s="42"/>
      <c r="F543" s="50"/>
      <c r="G543" s="128"/>
      <c r="H543" s="50"/>
      <c r="I543" s="113"/>
      <c r="J543" s="21"/>
      <c r="K543" s="50">
        <f t="shared" si="64"/>
        <v>0</v>
      </c>
      <c r="L543" s="136"/>
      <c r="M543" s="36"/>
      <c r="N543" s="36"/>
      <c r="O543" s="136"/>
      <c r="P543" s="136"/>
      <c r="Q543" s="136"/>
      <c r="R543" s="36"/>
      <c r="S543" s="136">
        <f t="shared" si="53"/>
        <v>0</v>
      </c>
      <c r="U543" s="114" t="e">
        <f t="shared" si="65"/>
        <v>#DIV/0!</v>
      </c>
      <c r="X543" s="5"/>
      <c r="Y543" s="10" t="e">
        <f t="shared" si="66"/>
        <v>#REF!</v>
      </c>
      <c r="AD543" s="10" t="e">
        <f t="shared" si="62"/>
        <v>#REF!</v>
      </c>
    </row>
    <row r="544" spans="1:30" x14ac:dyDescent="0.35">
      <c r="A544" s="21"/>
      <c r="B544" s="57"/>
      <c r="C544" s="37"/>
      <c r="D544" s="21" t="e">
        <f>VLOOKUP(C544,'Customer List'!$A$3:$N$4129,2,0)</f>
        <v>#N/A</v>
      </c>
      <c r="E544" s="42"/>
      <c r="F544" s="50"/>
      <c r="G544" s="128"/>
      <c r="H544" s="50"/>
      <c r="I544" s="113"/>
      <c r="J544" s="21"/>
      <c r="K544" s="50">
        <f t="shared" si="64"/>
        <v>0</v>
      </c>
      <c r="L544" s="136"/>
      <c r="M544" s="36"/>
      <c r="N544" s="36"/>
      <c r="O544" s="136"/>
      <c r="P544" s="136"/>
      <c r="Q544" s="136"/>
      <c r="R544" s="36"/>
      <c r="S544" s="136">
        <f t="shared" si="53"/>
        <v>0</v>
      </c>
      <c r="U544" s="114" t="e">
        <f t="shared" si="65"/>
        <v>#DIV/0!</v>
      </c>
      <c r="X544" s="5"/>
      <c r="Y544" s="10" t="e">
        <f t="shared" si="66"/>
        <v>#REF!</v>
      </c>
      <c r="AD544" s="10" t="e">
        <f t="shared" si="62"/>
        <v>#REF!</v>
      </c>
    </row>
    <row r="545" spans="1:30" x14ac:dyDescent="0.35">
      <c r="A545" s="21"/>
      <c r="B545" s="57"/>
      <c r="C545" s="37"/>
      <c r="D545" s="21" t="e">
        <f>VLOOKUP(C545,'Customer List'!$A$3:$N$4129,2,0)</f>
        <v>#N/A</v>
      </c>
      <c r="E545" s="42"/>
      <c r="F545" s="50"/>
      <c r="G545" s="128"/>
      <c r="H545" s="50"/>
      <c r="I545" s="113"/>
      <c r="J545" s="21"/>
      <c r="K545" s="50">
        <f t="shared" si="64"/>
        <v>0</v>
      </c>
      <c r="L545" s="136"/>
      <c r="M545" s="136"/>
      <c r="N545" s="36"/>
      <c r="O545" s="136"/>
      <c r="P545" s="136"/>
      <c r="Q545" s="136"/>
      <c r="R545" s="36"/>
      <c r="S545" s="136">
        <f t="shared" si="53"/>
        <v>0</v>
      </c>
      <c r="U545" s="114" t="e">
        <f t="shared" si="65"/>
        <v>#DIV/0!</v>
      </c>
      <c r="X545" s="5"/>
      <c r="Y545" s="10" t="e">
        <f t="shared" si="66"/>
        <v>#REF!</v>
      </c>
      <c r="AD545" s="10" t="e">
        <f t="shared" si="62"/>
        <v>#REF!</v>
      </c>
    </row>
    <row r="546" spans="1:30" x14ac:dyDescent="0.35">
      <c r="A546" s="21"/>
      <c r="B546" s="57"/>
      <c r="C546" s="37"/>
      <c r="D546" s="21" t="e">
        <f>VLOOKUP(C546,'Customer List'!$A$3:$N$4129,2,0)</f>
        <v>#N/A</v>
      </c>
      <c r="E546" s="42"/>
      <c r="F546" s="50"/>
      <c r="G546" s="128"/>
      <c r="H546" s="50"/>
      <c r="I546" s="113"/>
      <c r="J546" s="21"/>
      <c r="K546" s="50">
        <f t="shared" si="64"/>
        <v>0</v>
      </c>
      <c r="L546" s="36"/>
      <c r="M546" s="36"/>
      <c r="N546" s="36"/>
      <c r="O546" s="36"/>
      <c r="P546" s="136"/>
      <c r="Q546" s="136"/>
      <c r="R546" s="36"/>
      <c r="S546" s="136">
        <f t="shared" si="53"/>
        <v>0</v>
      </c>
      <c r="U546" s="114" t="e">
        <f t="shared" si="65"/>
        <v>#DIV/0!</v>
      </c>
      <c r="X546" s="5"/>
      <c r="Y546" s="10" t="e">
        <f t="shared" si="66"/>
        <v>#REF!</v>
      </c>
      <c r="AD546" s="10" t="e">
        <f t="shared" si="62"/>
        <v>#REF!</v>
      </c>
    </row>
    <row r="547" spans="1:30" x14ac:dyDescent="0.35">
      <c r="A547" s="21"/>
      <c r="B547" s="57"/>
      <c r="C547" s="37"/>
      <c r="D547" s="21" t="e">
        <f>VLOOKUP(C547,'Customer List'!$A$3:$N$4129,2,0)</f>
        <v>#N/A</v>
      </c>
      <c r="E547" s="42"/>
      <c r="F547" s="50"/>
      <c r="G547" s="128"/>
      <c r="H547" s="50"/>
      <c r="I547" s="113"/>
      <c r="J547" s="21"/>
      <c r="K547" s="50">
        <f t="shared" si="64"/>
        <v>0</v>
      </c>
      <c r="L547" s="136"/>
      <c r="M547" s="36"/>
      <c r="N547" s="36"/>
      <c r="O547" s="136"/>
      <c r="P547" s="36"/>
      <c r="Q547" s="136"/>
      <c r="R547" s="36"/>
      <c r="S547" s="136">
        <f t="shared" si="53"/>
        <v>0</v>
      </c>
      <c r="U547" s="114" t="e">
        <f t="shared" si="65"/>
        <v>#DIV/0!</v>
      </c>
      <c r="X547" s="5"/>
      <c r="Y547" s="10" t="e">
        <f t="shared" si="66"/>
        <v>#REF!</v>
      </c>
      <c r="AD547" s="10" t="e">
        <f t="shared" si="62"/>
        <v>#REF!</v>
      </c>
    </row>
    <row r="548" spans="1:30" x14ac:dyDescent="0.35">
      <c r="A548" s="21"/>
      <c r="B548" s="57"/>
      <c r="C548" s="37"/>
      <c r="D548" s="21" t="e">
        <f>VLOOKUP(C548,'Customer List'!$A$3:$N$4129,2,0)</f>
        <v>#N/A</v>
      </c>
      <c r="E548" s="42"/>
      <c r="F548" s="50"/>
      <c r="G548" s="128"/>
      <c r="H548" s="50"/>
      <c r="I548" s="113"/>
      <c r="J548" s="21"/>
      <c r="K548" s="50">
        <f t="shared" si="64"/>
        <v>0</v>
      </c>
      <c r="L548" s="36"/>
      <c r="M548" s="36"/>
      <c r="N548" s="36"/>
      <c r="O548" s="136"/>
      <c r="P548" s="36"/>
      <c r="Q548" s="136"/>
      <c r="R548" s="36"/>
      <c r="S548" s="136">
        <f t="shared" si="53"/>
        <v>0</v>
      </c>
      <c r="U548" s="114" t="e">
        <f t="shared" si="65"/>
        <v>#DIV/0!</v>
      </c>
      <c r="X548" s="5"/>
      <c r="Y548" s="10" t="e">
        <f t="shared" si="66"/>
        <v>#REF!</v>
      </c>
      <c r="AD548" s="10" t="e">
        <f t="shared" si="62"/>
        <v>#REF!</v>
      </c>
    </row>
    <row r="549" spans="1:30" x14ac:dyDescent="0.35">
      <c r="A549" s="21"/>
      <c r="B549" s="57"/>
      <c r="C549" s="37"/>
      <c r="D549" s="21" t="e">
        <f>VLOOKUP(C549,'Customer List'!$A$3:$N$4129,2,0)</f>
        <v>#N/A</v>
      </c>
      <c r="E549" s="42"/>
      <c r="F549" s="50"/>
      <c r="G549" s="128"/>
      <c r="H549" s="50"/>
      <c r="I549" s="113"/>
      <c r="J549" s="21"/>
      <c r="K549" s="50">
        <f t="shared" si="64"/>
        <v>0</v>
      </c>
      <c r="L549" s="136"/>
      <c r="M549" s="36"/>
      <c r="N549" s="36"/>
      <c r="O549" s="36"/>
      <c r="P549" s="36"/>
      <c r="Q549" s="136"/>
      <c r="R549" s="36"/>
      <c r="S549" s="136">
        <f t="shared" si="53"/>
        <v>0</v>
      </c>
      <c r="U549" s="114" t="e">
        <f t="shared" si="65"/>
        <v>#DIV/0!</v>
      </c>
      <c r="X549" s="5"/>
      <c r="Y549" s="10" t="e">
        <f t="shared" si="66"/>
        <v>#REF!</v>
      </c>
      <c r="AD549" s="10" t="e">
        <f t="shared" si="62"/>
        <v>#REF!</v>
      </c>
    </row>
    <row r="550" spans="1:30" x14ac:dyDescent="0.35">
      <c r="A550" s="21"/>
      <c r="B550" s="57"/>
      <c r="C550" s="37"/>
      <c r="D550" s="21" t="e">
        <f>VLOOKUP(C550,'Customer List'!$A$3:$N$4129,2,0)</f>
        <v>#N/A</v>
      </c>
      <c r="E550" s="42"/>
      <c r="F550" s="50"/>
      <c r="G550" s="128"/>
      <c r="H550" s="50"/>
      <c r="I550" s="113"/>
      <c r="J550" s="21"/>
      <c r="K550" s="50">
        <f t="shared" si="64"/>
        <v>0</v>
      </c>
      <c r="L550" s="36"/>
      <c r="M550" s="36"/>
      <c r="N550" s="136"/>
      <c r="O550" s="36"/>
      <c r="P550" s="36"/>
      <c r="Q550" s="136"/>
      <c r="R550" s="36"/>
      <c r="S550" s="136">
        <f t="shared" si="53"/>
        <v>0</v>
      </c>
      <c r="U550" s="114" t="e">
        <f t="shared" si="65"/>
        <v>#DIV/0!</v>
      </c>
      <c r="X550" s="5"/>
      <c r="Y550" s="10" t="e">
        <f t="shared" si="66"/>
        <v>#REF!</v>
      </c>
      <c r="AD550" s="10" t="e">
        <f t="shared" si="62"/>
        <v>#REF!</v>
      </c>
    </row>
    <row r="551" spans="1:30" x14ac:dyDescent="0.35">
      <c r="A551" s="21"/>
      <c r="B551" s="57"/>
      <c r="C551" s="155"/>
      <c r="D551" s="21" t="e">
        <f>VLOOKUP(C551,'Customer List'!$A$3:$N$4129,2,0)</f>
        <v>#N/A</v>
      </c>
      <c r="E551" s="42"/>
      <c r="F551" s="50"/>
      <c r="G551" s="128"/>
      <c r="H551" s="50"/>
      <c r="I551" s="113"/>
      <c r="J551" s="21"/>
      <c r="K551" s="50">
        <f t="shared" si="64"/>
        <v>0</v>
      </c>
      <c r="L551" s="136"/>
      <c r="M551" s="36"/>
      <c r="N551" s="136"/>
      <c r="O551" s="36"/>
      <c r="P551" s="36"/>
      <c r="Q551" s="36"/>
      <c r="R551" s="36"/>
      <c r="S551" s="136">
        <f t="shared" si="53"/>
        <v>0</v>
      </c>
      <c r="U551" s="114" t="e">
        <f t="shared" si="65"/>
        <v>#DIV/0!</v>
      </c>
      <c r="X551" s="5"/>
      <c r="Y551" s="10" t="e">
        <f t="shared" si="66"/>
        <v>#REF!</v>
      </c>
      <c r="AD551" s="10" t="e">
        <f t="shared" si="62"/>
        <v>#REF!</v>
      </c>
    </row>
    <row r="552" spans="1:30" x14ac:dyDescent="0.35">
      <c r="A552" s="21"/>
      <c r="B552" s="57"/>
      <c r="C552" s="37"/>
      <c r="D552" s="21" t="e">
        <f>VLOOKUP(C552,'Customer List'!$A$3:$N$4129,2,0)</f>
        <v>#N/A</v>
      </c>
      <c r="E552" s="42"/>
      <c r="F552" s="50"/>
      <c r="G552" s="128"/>
      <c r="H552" s="50"/>
      <c r="I552" s="113"/>
      <c r="J552" s="21"/>
      <c r="K552" s="50">
        <f t="shared" si="64"/>
        <v>0</v>
      </c>
      <c r="L552" s="136"/>
      <c r="M552" s="36"/>
      <c r="N552" s="136"/>
      <c r="O552" s="36"/>
      <c r="P552" s="36"/>
      <c r="Q552" s="36"/>
      <c r="R552" s="36"/>
      <c r="S552" s="136">
        <f t="shared" si="53"/>
        <v>0</v>
      </c>
      <c r="U552" s="114" t="e">
        <f t="shared" si="65"/>
        <v>#DIV/0!</v>
      </c>
      <c r="X552" s="5"/>
      <c r="Y552" s="10" t="e">
        <f t="shared" si="66"/>
        <v>#REF!</v>
      </c>
      <c r="AD552" s="10" t="e">
        <f t="shared" si="62"/>
        <v>#REF!</v>
      </c>
    </row>
    <row r="553" spans="1:30" x14ac:dyDescent="0.35">
      <c r="A553" s="21"/>
      <c r="B553" s="57"/>
      <c r="C553" s="37"/>
      <c r="D553" s="21" t="e">
        <f>VLOOKUP(C553,'Customer List'!$A$3:$N$4129,2,0)</f>
        <v>#N/A</v>
      </c>
      <c r="E553" s="42"/>
      <c r="F553" s="50"/>
      <c r="G553" s="128"/>
      <c r="H553" s="50"/>
      <c r="I553" s="113"/>
      <c r="J553" s="21"/>
      <c r="K553" s="50">
        <f t="shared" si="64"/>
        <v>0</v>
      </c>
      <c r="L553" s="36"/>
      <c r="M553" s="36"/>
      <c r="N553" s="136"/>
      <c r="O553" s="36"/>
      <c r="P553" s="36"/>
      <c r="Q553" s="36"/>
      <c r="R553" s="36"/>
      <c r="S553" s="136">
        <f t="shared" si="53"/>
        <v>0</v>
      </c>
      <c r="U553" s="114" t="e">
        <f t="shared" si="65"/>
        <v>#DIV/0!</v>
      </c>
      <c r="X553" s="5"/>
      <c r="Y553" s="10" t="e">
        <f t="shared" si="66"/>
        <v>#REF!</v>
      </c>
      <c r="AD553" s="10" t="e">
        <f t="shared" si="62"/>
        <v>#REF!</v>
      </c>
    </row>
    <row r="554" spans="1:30" x14ac:dyDescent="0.35">
      <c r="A554" s="21"/>
      <c r="B554" s="57"/>
      <c r="C554" s="37"/>
      <c r="D554" s="21" t="e">
        <f>VLOOKUP(C554,'Customer List'!$A$3:$N$4129,2,0)</f>
        <v>#N/A</v>
      </c>
      <c r="E554" s="42"/>
      <c r="F554" s="50"/>
      <c r="G554" s="128"/>
      <c r="H554" s="50"/>
      <c r="I554" s="113"/>
      <c r="J554" s="21"/>
      <c r="K554" s="50">
        <f t="shared" si="64"/>
        <v>0</v>
      </c>
      <c r="L554" s="36"/>
      <c r="M554" s="36"/>
      <c r="N554" s="136"/>
      <c r="O554" s="36"/>
      <c r="P554" s="136"/>
      <c r="Q554" s="36"/>
      <c r="R554" s="36"/>
      <c r="S554" s="136">
        <f t="shared" si="53"/>
        <v>0</v>
      </c>
      <c r="U554" s="114" t="e">
        <f t="shared" si="65"/>
        <v>#DIV/0!</v>
      </c>
      <c r="X554" s="5"/>
      <c r="Y554" s="10" t="e">
        <f t="shared" si="66"/>
        <v>#REF!</v>
      </c>
      <c r="AD554" s="10" t="e">
        <f t="shared" si="62"/>
        <v>#REF!</v>
      </c>
    </row>
    <row r="555" spans="1:30" x14ac:dyDescent="0.35">
      <c r="A555" s="21"/>
      <c r="B555" s="57"/>
      <c r="C555" s="37"/>
      <c r="D555" s="21" t="e">
        <f>VLOOKUP(C555,'Customer List'!$A$3:$N$4129,2,0)</f>
        <v>#N/A</v>
      </c>
      <c r="E555" s="42"/>
      <c r="F555" s="50"/>
      <c r="G555" s="128"/>
      <c r="H555" s="50"/>
      <c r="I555" s="113"/>
      <c r="J555" s="21"/>
      <c r="K555" s="50">
        <f t="shared" si="64"/>
        <v>0</v>
      </c>
      <c r="L555" s="36"/>
      <c r="M555" s="36"/>
      <c r="N555" s="36"/>
      <c r="O555" s="36"/>
      <c r="P555" s="36"/>
      <c r="Q555" s="136"/>
      <c r="R555" s="36"/>
      <c r="S555" s="136">
        <f t="shared" si="53"/>
        <v>0</v>
      </c>
      <c r="U555" s="114" t="e">
        <f t="shared" si="65"/>
        <v>#DIV/0!</v>
      </c>
      <c r="X555" s="5"/>
      <c r="Y555" s="10" t="e">
        <f t="shared" si="66"/>
        <v>#REF!</v>
      </c>
      <c r="AD555" s="10" t="e">
        <f t="shared" si="62"/>
        <v>#REF!</v>
      </c>
    </row>
    <row r="556" spans="1:30" x14ac:dyDescent="0.35">
      <c r="A556" s="21"/>
      <c r="B556" s="57"/>
      <c r="C556" s="37"/>
      <c r="D556" s="21" t="e">
        <f>VLOOKUP(C556,'Customer List'!$A$3:$N$4129,2,0)</f>
        <v>#N/A</v>
      </c>
      <c r="E556" s="42"/>
      <c r="F556" s="50"/>
      <c r="G556" s="128"/>
      <c r="H556" s="50"/>
      <c r="I556" s="113"/>
      <c r="J556" s="21"/>
      <c r="K556" s="50">
        <f t="shared" si="64"/>
        <v>0</v>
      </c>
      <c r="L556" s="36"/>
      <c r="M556" s="36"/>
      <c r="N556" s="36"/>
      <c r="O556" s="36"/>
      <c r="P556" s="36"/>
      <c r="Q556" s="136"/>
      <c r="R556" s="36"/>
      <c r="S556" s="136">
        <f t="shared" si="53"/>
        <v>0</v>
      </c>
      <c r="U556" s="114" t="e">
        <f t="shared" si="65"/>
        <v>#DIV/0!</v>
      </c>
      <c r="X556" s="5"/>
      <c r="Y556" s="10" t="e">
        <f t="shared" si="66"/>
        <v>#REF!</v>
      </c>
      <c r="AD556" s="10" t="e">
        <f t="shared" si="62"/>
        <v>#REF!</v>
      </c>
    </row>
    <row r="557" spans="1:30" x14ac:dyDescent="0.35">
      <c r="A557" s="21"/>
      <c r="B557" s="57"/>
      <c r="C557" s="37"/>
      <c r="D557" s="21" t="e">
        <f>VLOOKUP(C557,'Customer List'!$A$3:$N$4129,2,0)</f>
        <v>#N/A</v>
      </c>
      <c r="E557" s="42"/>
      <c r="F557" s="50"/>
      <c r="G557" s="128"/>
      <c r="H557" s="50"/>
      <c r="I557" s="113"/>
      <c r="J557" s="21"/>
      <c r="K557" s="50">
        <f t="shared" si="64"/>
        <v>0</v>
      </c>
      <c r="L557" s="136"/>
      <c r="M557" s="36"/>
      <c r="N557" s="36"/>
      <c r="O557" s="36"/>
      <c r="P557" s="36"/>
      <c r="Q557" s="36"/>
      <c r="R557" s="36"/>
      <c r="S557" s="136">
        <f t="shared" si="53"/>
        <v>0</v>
      </c>
      <c r="U557" s="114" t="e">
        <f t="shared" si="65"/>
        <v>#DIV/0!</v>
      </c>
      <c r="X557" s="5"/>
      <c r="Y557" s="10" t="e">
        <f t="shared" si="66"/>
        <v>#REF!</v>
      </c>
      <c r="AD557" s="10" t="e">
        <f t="shared" si="62"/>
        <v>#REF!</v>
      </c>
    </row>
    <row r="558" spans="1:30" x14ac:dyDescent="0.35">
      <c r="A558" s="21"/>
      <c r="B558" s="57"/>
      <c r="C558" s="37"/>
      <c r="D558" s="21" t="e">
        <f>VLOOKUP(C558,'Customer List'!$A$3:$N$4129,2,0)</f>
        <v>#N/A</v>
      </c>
      <c r="E558" s="42"/>
      <c r="F558" s="50"/>
      <c r="G558" s="128"/>
      <c r="H558" s="50"/>
      <c r="I558" s="113"/>
      <c r="J558" s="21"/>
      <c r="K558" s="50">
        <f t="shared" si="64"/>
        <v>0</v>
      </c>
      <c r="L558" s="136"/>
      <c r="M558" s="36"/>
      <c r="N558" s="36"/>
      <c r="O558" s="36"/>
      <c r="P558" s="36"/>
      <c r="Q558" s="136"/>
      <c r="R558" s="36"/>
      <c r="S558" s="136">
        <f t="shared" si="53"/>
        <v>0</v>
      </c>
      <c r="U558" s="114" t="e">
        <f t="shared" si="65"/>
        <v>#DIV/0!</v>
      </c>
      <c r="X558" s="5"/>
      <c r="Y558" s="10" t="e">
        <f t="shared" si="66"/>
        <v>#REF!</v>
      </c>
      <c r="AD558" s="10" t="e">
        <f t="shared" si="62"/>
        <v>#REF!</v>
      </c>
    </row>
    <row r="559" spans="1:30" x14ac:dyDescent="0.35">
      <c r="A559" s="21"/>
      <c r="B559" s="57"/>
      <c r="C559" s="37"/>
      <c r="D559" s="21" t="e">
        <f>VLOOKUP(C559,'Customer List'!$A$3:$N$4129,2,0)</f>
        <v>#N/A</v>
      </c>
      <c r="E559" s="42"/>
      <c r="F559" s="50"/>
      <c r="G559" s="128"/>
      <c r="H559" s="50"/>
      <c r="I559" s="113"/>
      <c r="J559" s="21"/>
      <c r="K559" s="50">
        <f t="shared" si="64"/>
        <v>0</v>
      </c>
      <c r="L559" s="36"/>
      <c r="M559" s="36"/>
      <c r="N559" s="36"/>
      <c r="O559" s="136"/>
      <c r="P559" s="36"/>
      <c r="Q559" s="136"/>
      <c r="R559" s="36"/>
      <c r="S559" s="136">
        <f t="shared" si="53"/>
        <v>0</v>
      </c>
      <c r="U559" s="114" t="e">
        <f t="shared" si="65"/>
        <v>#DIV/0!</v>
      </c>
      <c r="X559" s="5"/>
      <c r="Y559" s="10" t="e">
        <f t="shared" si="66"/>
        <v>#REF!</v>
      </c>
      <c r="AD559" s="10" t="e">
        <f t="shared" si="62"/>
        <v>#REF!</v>
      </c>
    </row>
    <row r="560" spans="1:30" x14ac:dyDescent="0.35">
      <c r="A560" s="21"/>
      <c r="B560" s="57"/>
      <c r="C560" s="37"/>
      <c r="D560" s="21" t="e">
        <f>VLOOKUP(C560,'Customer List'!$A$3:$N$4129,2,0)</f>
        <v>#N/A</v>
      </c>
      <c r="E560" s="42"/>
      <c r="F560" s="50"/>
      <c r="G560" s="128"/>
      <c r="H560" s="50"/>
      <c r="I560" s="113"/>
      <c r="J560" s="21"/>
      <c r="K560" s="50">
        <f t="shared" si="64"/>
        <v>0</v>
      </c>
      <c r="L560" s="36"/>
      <c r="M560" s="36"/>
      <c r="N560" s="36"/>
      <c r="O560" s="136"/>
      <c r="P560" s="36"/>
      <c r="Q560" s="136"/>
      <c r="R560" s="36"/>
      <c r="S560" s="136">
        <f t="shared" si="53"/>
        <v>0</v>
      </c>
      <c r="U560" s="114" t="e">
        <f t="shared" si="65"/>
        <v>#DIV/0!</v>
      </c>
      <c r="X560" s="5"/>
      <c r="Y560" s="10" t="e">
        <f t="shared" si="66"/>
        <v>#REF!</v>
      </c>
      <c r="AD560" s="10" t="e">
        <f t="shared" si="62"/>
        <v>#REF!</v>
      </c>
    </row>
    <row r="561" spans="1:30" x14ac:dyDescent="0.35">
      <c r="A561" s="21"/>
      <c r="B561" s="57"/>
      <c r="C561" s="37"/>
      <c r="D561" s="21" t="e">
        <f>VLOOKUP(C561,'Customer List'!$A$3:$N$4129,2,0)</f>
        <v>#N/A</v>
      </c>
      <c r="E561" s="42"/>
      <c r="F561" s="50"/>
      <c r="G561" s="128"/>
      <c r="H561" s="50"/>
      <c r="I561" s="113"/>
      <c r="J561" s="21"/>
      <c r="K561" s="50">
        <f t="shared" si="64"/>
        <v>0</v>
      </c>
      <c r="L561" s="136"/>
      <c r="M561" s="36"/>
      <c r="N561" s="136"/>
      <c r="O561" s="36"/>
      <c r="P561" s="36"/>
      <c r="Q561" s="36"/>
      <c r="R561" s="36"/>
      <c r="S561" s="136">
        <f t="shared" si="53"/>
        <v>0</v>
      </c>
      <c r="U561" s="114" t="e">
        <f t="shared" si="65"/>
        <v>#DIV/0!</v>
      </c>
      <c r="X561" s="5"/>
      <c r="Y561" s="10" t="e">
        <f t="shared" si="66"/>
        <v>#REF!</v>
      </c>
      <c r="AD561" s="10" t="e">
        <f t="shared" si="62"/>
        <v>#REF!</v>
      </c>
    </row>
    <row r="562" spans="1:30" x14ac:dyDescent="0.35">
      <c r="A562" s="21"/>
      <c r="B562" s="57"/>
      <c r="C562" s="37"/>
      <c r="D562" s="21" t="e">
        <f>VLOOKUP(C562,'Customer List'!$A$3:$N$4129,2,0)</f>
        <v>#N/A</v>
      </c>
      <c r="E562" s="42"/>
      <c r="F562" s="50"/>
      <c r="G562" s="128"/>
      <c r="H562" s="50"/>
      <c r="I562" s="113"/>
      <c r="J562" s="21"/>
      <c r="K562" s="50">
        <f t="shared" si="64"/>
        <v>0</v>
      </c>
      <c r="L562" s="36"/>
      <c r="M562" s="36"/>
      <c r="N562" s="136"/>
      <c r="O562" s="36"/>
      <c r="P562" s="36"/>
      <c r="Q562" s="136"/>
      <c r="R562" s="36"/>
      <c r="S562" s="136">
        <f t="shared" si="53"/>
        <v>0</v>
      </c>
      <c r="U562" s="114" t="e">
        <f t="shared" si="65"/>
        <v>#DIV/0!</v>
      </c>
      <c r="X562" s="5"/>
      <c r="Y562" s="10" t="e">
        <f t="shared" si="66"/>
        <v>#REF!</v>
      </c>
    </row>
    <row r="563" spans="1:30" x14ac:dyDescent="0.35">
      <c r="A563" s="21"/>
      <c r="B563" s="57"/>
      <c r="C563" s="37"/>
      <c r="D563" s="21" t="e">
        <f>VLOOKUP(C563,'Customer List'!$A$3:$N$4129,2,0)</f>
        <v>#N/A</v>
      </c>
      <c r="E563" s="42"/>
      <c r="F563" s="50"/>
      <c r="G563" s="128"/>
      <c r="H563" s="50"/>
      <c r="I563" s="113"/>
      <c r="J563" s="21"/>
      <c r="K563" s="50">
        <f t="shared" si="64"/>
        <v>0</v>
      </c>
      <c r="L563" s="36"/>
      <c r="M563" s="36"/>
      <c r="N563" s="136"/>
      <c r="O563" s="36"/>
      <c r="P563" s="36"/>
      <c r="Q563" s="136"/>
      <c r="R563" s="36"/>
      <c r="S563" s="136">
        <f t="shared" si="53"/>
        <v>0</v>
      </c>
      <c r="U563" s="114" t="e">
        <f t="shared" si="65"/>
        <v>#DIV/0!</v>
      </c>
      <c r="X563" s="5"/>
      <c r="Y563" s="10" t="e">
        <f t="shared" si="66"/>
        <v>#REF!</v>
      </c>
    </row>
    <row r="564" spans="1:30" x14ac:dyDescent="0.35">
      <c r="A564" s="21"/>
      <c r="B564" s="57"/>
      <c r="C564" s="37"/>
      <c r="D564" s="21" t="e">
        <f>VLOOKUP(C564,'Customer List'!$A$3:$N$4129,2,0)</f>
        <v>#N/A</v>
      </c>
      <c r="E564" s="42"/>
      <c r="F564" s="50"/>
      <c r="G564" s="128"/>
      <c r="H564" s="50"/>
      <c r="I564" s="113"/>
      <c r="J564" s="21"/>
      <c r="K564" s="50">
        <f t="shared" si="64"/>
        <v>0</v>
      </c>
      <c r="L564" s="36"/>
      <c r="M564" s="36"/>
      <c r="N564" s="136"/>
      <c r="O564" s="36"/>
      <c r="P564" s="36"/>
      <c r="Q564" s="136"/>
      <c r="R564" s="136"/>
      <c r="S564" s="136">
        <f t="shared" si="53"/>
        <v>0</v>
      </c>
      <c r="U564" s="114" t="e">
        <f t="shared" si="65"/>
        <v>#DIV/0!</v>
      </c>
      <c r="X564" s="5"/>
      <c r="Y564" s="10" t="e">
        <f t="shared" si="66"/>
        <v>#REF!</v>
      </c>
    </row>
    <row r="565" spans="1:30" x14ac:dyDescent="0.35">
      <c r="A565" s="21"/>
      <c r="B565" s="57"/>
      <c r="C565" s="37"/>
      <c r="D565" s="21" t="e">
        <f>VLOOKUP(C565,'Customer List'!$A$3:$N$4129,2,0)</f>
        <v>#N/A</v>
      </c>
      <c r="E565" s="42"/>
      <c r="F565" s="150"/>
      <c r="G565" s="128"/>
      <c r="H565" s="50"/>
      <c r="I565" s="113"/>
      <c r="J565" s="21"/>
      <c r="K565" s="50">
        <f t="shared" si="64"/>
        <v>0</v>
      </c>
      <c r="L565" s="136"/>
      <c r="M565" s="36"/>
      <c r="N565" s="136"/>
      <c r="O565" s="136"/>
      <c r="P565" s="36"/>
      <c r="Q565" s="36"/>
      <c r="R565" s="36"/>
      <c r="S565" s="136">
        <f t="shared" si="53"/>
        <v>0</v>
      </c>
      <c r="U565" s="114" t="e">
        <f t="shared" si="65"/>
        <v>#DIV/0!</v>
      </c>
      <c r="X565" s="5"/>
      <c r="Y565" s="10" t="e">
        <f t="shared" si="66"/>
        <v>#REF!</v>
      </c>
    </row>
    <row r="566" spans="1:30" x14ac:dyDescent="0.35">
      <c r="A566" s="21"/>
      <c r="B566" s="57"/>
      <c r="C566" s="37"/>
      <c r="D566" s="21" t="e">
        <f>VLOOKUP(C566,'Customer List'!$A$3:$N$4129,2,0)</f>
        <v>#N/A</v>
      </c>
      <c r="E566" s="42"/>
      <c r="F566" s="50"/>
      <c r="G566" s="128"/>
      <c r="H566" s="50"/>
      <c r="I566" s="113"/>
      <c r="J566" s="21"/>
      <c r="K566" s="50">
        <f t="shared" si="64"/>
        <v>0</v>
      </c>
      <c r="L566" s="136"/>
      <c r="M566" s="36"/>
      <c r="N566" s="136"/>
      <c r="O566" s="136"/>
      <c r="P566" s="36"/>
      <c r="Q566" s="136"/>
      <c r="R566" s="36"/>
      <c r="S566" s="136">
        <f t="shared" si="53"/>
        <v>0</v>
      </c>
      <c r="U566" s="114" t="e">
        <f t="shared" si="65"/>
        <v>#DIV/0!</v>
      </c>
      <c r="X566" s="5"/>
      <c r="Y566" s="10" t="e">
        <f t="shared" si="66"/>
        <v>#REF!</v>
      </c>
    </row>
    <row r="567" spans="1:30" x14ac:dyDescent="0.35">
      <c r="A567" s="21"/>
      <c r="B567" s="57"/>
      <c r="C567" s="37"/>
      <c r="D567" s="21" t="e">
        <f>VLOOKUP(C567,'Customer List'!$A$3:$N$4129,2,0)</f>
        <v>#N/A</v>
      </c>
      <c r="E567" s="42"/>
      <c r="F567" s="50"/>
      <c r="G567" s="128"/>
      <c r="H567" s="50"/>
      <c r="I567" s="113"/>
      <c r="J567" s="21"/>
      <c r="K567" s="50">
        <f t="shared" si="64"/>
        <v>0</v>
      </c>
      <c r="L567" s="36"/>
      <c r="M567" s="36"/>
      <c r="N567" s="136"/>
      <c r="O567" s="36"/>
      <c r="P567" s="36"/>
      <c r="Q567" s="36"/>
      <c r="R567" s="36"/>
      <c r="S567" s="136">
        <f t="shared" si="53"/>
        <v>0</v>
      </c>
      <c r="U567" s="114" t="e">
        <f t="shared" si="65"/>
        <v>#DIV/0!</v>
      </c>
      <c r="X567" s="5"/>
      <c r="Y567" s="10" t="e">
        <f t="shared" si="66"/>
        <v>#REF!</v>
      </c>
    </row>
    <row r="568" spans="1:30" x14ac:dyDescent="0.35">
      <c r="A568" s="21"/>
      <c r="B568" s="57"/>
      <c r="C568" s="37"/>
      <c r="D568" s="21" t="e">
        <f>VLOOKUP(C568,'Customer List'!$A$3:$N$4129,2,0)</f>
        <v>#N/A</v>
      </c>
      <c r="E568" s="42"/>
      <c r="F568" s="50"/>
      <c r="G568" s="128"/>
      <c r="H568" s="50"/>
      <c r="I568" s="113"/>
      <c r="J568" s="21"/>
      <c r="K568" s="50">
        <f t="shared" si="64"/>
        <v>0</v>
      </c>
      <c r="L568" s="136"/>
      <c r="M568" s="136"/>
      <c r="N568" s="36"/>
      <c r="O568" s="36"/>
      <c r="P568" s="36"/>
      <c r="Q568" s="36"/>
      <c r="R568" s="36"/>
      <c r="S568" s="136">
        <f t="shared" si="53"/>
        <v>0</v>
      </c>
      <c r="U568" s="114" t="e">
        <f t="shared" si="65"/>
        <v>#DIV/0!</v>
      </c>
      <c r="X568" s="5"/>
      <c r="Y568" s="10" t="e">
        <f t="shared" si="66"/>
        <v>#REF!</v>
      </c>
    </row>
    <row r="569" spans="1:30" x14ac:dyDescent="0.35">
      <c r="A569" s="21"/>
      <c r="B569" s="57"/>
      <c r="C569" s="37"/>
      <c r="D569" s="21" t="e">
        <f>VLOOKUP(C569,'Customer List'!$A$3:$N$4129,2,0)</f>
        <v>#N/A</v>
      </c>
      <c r="E569" s="42"/>
      <c r="F569" s="50"/>
      <c r="G569" s="128"/>
      <c r="H569" s="50"/>
      <c r="I569" s="113"/>
      <c r="J569" s="21"/>
      <c r="K569" s="50">
        <f t="shared" si="64"/>
        <v>0</v>
      </c>
      <c r="L569" s="136"/>
      <c r="M569" s="36"/>
      <c r="N569" s="36"/>
      <c r="O569" s="36"/>
      <c r="P569" s="36"/>
      <c r="Q569" s="136"/>
      <c r="R569" s="36"/>
      <c r="S569" s="136">
        <f t="shared" ref="S569:S722" si="67">SUM(F569:G569)-H569-SUM(L569:R569)</f>
        <v>0</v>
      </c>
      <c r="U569" s="114" t="e">
        <f t="shared" si="65"/>
        <v>#DIV/0!</v>
      </c>
      <c r="X569" s="5"/>
      <c r="Y569" s="10" t="e">
        <f t="shared" si="66"/>
        <v>#REF!</v>
      </c>
    </row>
    <row r="570" spans="1:30" x14ac:dyDescent="0.35">
      <c r="A570" s="21"/>
      <c r="B570" s="57"/>
      <c r="C570" s="37"/>
      <c r="D570" s="21" t="e">
        <f>VLOOKUP(C570,'Customer List'!$A$3:$N$4129,2,0)</f>
        <v>#N/A</v>
      </c>
      <c r="E570" s="42"/>
      <c r="F570" s="50"/>
      <c r="G570" s="128"/>
      <c r="H570" s="50"/>
      <c r="I570" s="113"/>
      <c r="J570" s="21"/>
      <c r="K570" s="50">
        <f t="shared" si="64"/>
        <v>0</v>
      </c>
      <c r="L570" s="136"/>
      <c r="M570" s="36"/>
      <c r="N570" s="36"/>
      <c r="O570" s="36"/>
      <c r="P570" s="36"/>
      <c r="Q570" s="36"/>
      <c r="R570" s="36"/>
      <c r="S570" s="136">
        <f t="shared" si="67"/>
        <v>0</v>
      </c>
      <c r="U570" s="114" t="e">
        <f t="shared" si="65"/>
        <v>#DIV/0!</v>
      </c>
      <c r="Y570" s="10" t="e">
        <f t="shared" si="66"/>
        <v>#REF!</v>
      </c>
    </row>
    <row r="571" spans="1:30" x14ac:dyDescent="0.35">
      <c r="A571" s="21"/>
      <c r="B571" s="57"/>
      <c r="C571" s="37"/>
      <c r="D571" s="21" t="e">
        <f>VLOOKUP(C571,'Customer List'!$A$3:$N$4129,2,0)</f>
        <v>#N/A</v>
      </c>
      <c r="E571" s="42"/>
      <c r="F571" s="50"/>
      <c r="G571" s="128"/>
      <c r="H571" s="50"/>
      <c r="I571" s="113"/>
      <c r="J571" s="21"/>
      <c r="K571" s="50">
        <f t="shared" si="64"/>
        <v>0</v>
      </c>
      <c r="L571" s="36"/>
      <c r="M571" s="36"/>
      <c r="N571" s="136"/>
      <c r="O571" s="136"/>
      <c r="P571" s="136"/>
      <c r="Q571" s="36"/>
      <c r="R571" s="36"/>
      <c r="S571" s="136">
        <f t="shared" si="67"/>
        <v>0</v>
      </c>
      <c r="U571" s="114" t="e">
        <f t="shared" si="65"/>
        <v>#DIV/0!</v>
      </c>
      <c r="Y571" s="10" t="e">
        <f t="shared" si="66"/>
        <v>#REF!</v>
      </c>
    </row>
    <row r="572" spans="1:30" x14ac:dyDescent="0.35">
      <c r="A572" s="21"/>
      <c r="B572" s="57"/>
      <c r="C572" s="37"/>
      <c r="D572" s="21" t="e">
        <f>VLOOKUP(C572,'Customer List'!$A$3:$N$4129,2,0)</f>
        <v>#N/A</v>
      </c>
      <c r="E572" s="42"/>
      <c r="F572" s="50"/>
      <c r="G572" s="128"/>
      <c r="H572" s="50"/>
      <c r="I572" s="113"/>
      <c r="J572" s="21"/>
      <c r="K572" s="50">
        <f t="shared" si="64"/>
        <v>0</v>
      </c>
      <c r="L572" s="36"/>
      <c r="M572" s="36"/>
      <c r="N572" s="136"/>
      <c r="O572" s="136"/>
      <c r="P572" s="136"/>
      <c r="Q572" s="36"/>
      <c r="R572" s="36"/>
      <c r="S572" s="136">
        <f t="shared" si="67"/>
        <v>0</v>
      </c>
      <c r="U572" s="114" t="e">
        <f t="shared" si="65"/>
        <v>#DIV/0!</v>
      </c>
      <c r="Y572" s="10" t="e">
        <f t="shared" si="66"/>
        <v>#REF!</v>
      </c>
    </row>
    <row r="573" spans="1:30" x14ac:dyDescent="0.35">
      <c r="A573" s="21"/>
      <c r="B573" s="57"/>
      <c r="C573" s="37"/>
      <c r="D573" s="21" t="e">
        <f>VLOOKUP(C573,'Customer List'!$A$3:$N$4129,2,0)</f>
        <v>#N/A</v>
      </c>
      <c r="E573" s="42"/>
      <c r="F573" s="50"/>
      <c r="G573" s="128"/>
      <c r="H573" s="50"/>
      <c r="I573" s="113"/>
      <c r="J573" s="21"/>
      <c r="K573" s="50">
        <f t="shared" si="64"/>
        <v>0</v>
      </c>
      <c r="L573" s="136"/>
      <c r="M573" s="36"/>
      <c r="N573" s="136"/>
      <c r="O573" s="36"/>
      <c r="P573" s="136"/>
      <c r="Q573" s="36"/>
      <c r="R573" s="36"/>
      <c r="S573" s="136">
        <f t="shared" si="67"/>
        <v>0</v>
      </c>
      <c r="U573" s="114" t="e">
        <f t="shared" si="65"/>
        <v>#DIV/0!</v>
      </c>
      <c r="Y573" s="10" t="e">
        <f t="shared" si="66"/>
        <v>#REF!</v>
      </c>
    </row>
    <row r="574" spans="1:30" x14ac:dyDescent="0.35">
      <c r="A574" s="21"/>
      <c r="B574" s="57"/>
      <c r="C574" s="37"/>
      <c r="D574" s="21" t="e">
        <f>VLOOKUP(C574,'Customer List'!$A$3:$N$4129,2,0)</f>
        <v>#N/A</v>
      </c>
      <c r="E574" s="42"/>
      <c r="F574" s="50"/>
      <c r="G574" s="128"/>
      <c r="H574" s="50"/>
      <c r="I574" s="113"/>
      <c r="J574" s="21"/>
      <c r="K574" s="50">
        <f t="shared" si="64"/>
        <v>0</v>
      </c>
      <c r="L574" s="136"/>
      <c r="M574" s="36"/>
      <c r="N574" s="36"/>
      <c r="O574" s="36"/>
      <c r="P574" s="136"/>
      <c r="Q574" s="36"/>
      <c r="R574" s="36"/>
      <c r="S574" s="136">
        <f t="shared" si="67"/>
        <v>0</v>
      </c>
      <c r="U574" s="114" t="e">
        <f t="shared" si="65"/>
        <v>#DIV/0!</v>
      </c>
      <c r="Y574" s="10" t="e">
        <f t="shared" si="66"/>
        <v>#REF!</v>
      </c>
    </row>
    <row r="575" spans="1:30" x14ac:dyDescent="0.35">
      <c r="A575" s="21"/>
      <c r="B575" s="57"/>
      <c r="C575" s="37"/>
      <c r="D575" s="21" t="e">
        <f>VLOOKUP(C575,'Customer List'!$A$3:$N$4129,2,0)</f>
        <v>#N/A</v>
      </c>
      <c r="E575" s="42"/>
      <c r="F575" s="50"/>
      <c r="G575" s="128"/>
      <c r="H575" s="50"/>
      <c r="I575" s="113"/>
      <c r="J575" s="21"/>
      <c r="K575" s="50">
        <f t="shared" si="64"/>
        <v>0</v>
      </c>
      <c r="L575" s="136"/>
      <c r="M575" s="36"/>
      <c r="N575" s="36"/>
      <c r="O575" s="36"/>
      <c r="P575" s="36"/>
      <c r="Q575" s="136"/>
      <c r="R575" s="36"/>
      <c r="S575" s="136">
        <f t="shared" si="67"/>
        <v>0</v>
      </c>
      <c r="U575" s="114" t="e">
        <f t="shared" si="65"/>
        <v>#DIV/0!</v>
      </c>
      <c r="Y575" s="10" t="e">
        <f t="shared" si="66"/>
        <v>#REF!</v>
      </c>
    </row>
    <row r="576" spans="1:30" x14ac:dyDescent="0.35">
      <c r="A576" s="21"/>
      <c r="B576" s="57"/>
      <c r="C576" s="37"/>
      <c r="D576" s="21" t="e">
        <f>VLOOKUP(C576,'Customer List'!$A$3:$N$4129,2,0)</f>
        <v>#N/A</v>
      </c>
      <c r="E576" s="42"/>
      <c r="F576" s="50"/>
      <c r="G576" s="128"/>
      <c r="H576" s="50"/>
      <c r="I576" s="113"/>
      <c r="J576" s="21"/>
      <c r="K576" s="50">
        <f t="shared" si="64"/>
        <v>0</v>
      </c>
      <c r="L576" s="136"/>
      <c r="M576" s="36"/>
      <c r="N576" s="36"/>
      <c r="O576" s="36"/>
      <c r="P576" s="136"/>
      <c r="Q576" s="136"/>
      <c r="R576" s="36"/>
      <c r="S576" s="136">
        <f t="shared" si="67"/>
        <v>0</v>
      </c>
      <c r="U576" s="114" t="e">
        <f t="shared" si="65"/>
        <v>#DIV/0!</v>
      </c>
      <c r="Y576" s="10" t="e">
        <f t="shared" si="66"/>
        <v>#REF!</v>
      </c>
    </row>
    <row r="577" spans="1:25" x14ac:dyDescent="0.35">
      <c r="A577" s="21"/>
      <c r="B577" s="57"/>
      <c r="C577" s="37"/>
      <c r="D577" s="21" t="e">
        <f>VLOOKUP(C577,'Customer List'!$A$3:$N$4129,2,0)</f>
        <v>#N/A</v>
      </c>
      <c r="E577" s="42"/>
      <c r="F577" s="50"/>
      <c r="G577" s="128"/>
      <c r="H577" s="50"/>
      <c r="I577" s="113"/>
      <c r="J577" s="21"/>
      <c r="K577" s="50">
        <f t="shared" si="64"/>
        <v>0</v>
      </c>
      <c r="L577" s="36"/>
      <c r="M577" s="36"/>
      <c r="N577" s="36"/>
      <c r="O577" s="36"/>
      <c r="P577" s="136"/>
      <c r="Q577" s="36"/>
      <c r="R577" s="36"/>
      <c r="S577" s="136">
        <f t="shared" si="67"/>
        <v>0</v>
      </c>
      <c r="U577" s="114" t="e">
        <f t="shared" si="65"/>
        <v>#DIV/0!</v>
      </c>
      <c r="Y577" s="10" t="e">
        <f t="shared" si="66"/>
        <v>#REF!</v>
      </c>
    </row>
    <row r="578" spans="1:25" x14ac:dyDescent="0.35">
      <c r="A578" s="21"/>
      <c r="B578" s="57"/>
      <c r="C578" s="37"/>
      <c r="D578" s="21" t="e">
        <f>VLOOKUP(C578,'Customer List'!$A$3:$N$4129,2,0)</f>
        <v>#N/A</v>
      </c>
      <c r="E578" s="42"/>
      <c r="F578" s="50"/>
      <c r="G578" s="128"/>
      <c r="H578" s="50"/>
      <c r="I578" s="113"/>
      <c r="J578" s="21"/>
      <c r="K578" s="50">
        <f t="shared" si="64"/>
        <v>0</v>
      </c>
      <c r="L578" s="36"/>
      <c r="M578" s="36"/>
      <c r="N578" s="36"/>
      <c r="O578" s="36"/>
      <c r="P578" s="36"/>
      <c r="Q578" s="136"/>
      <c r="R578" s="36"/>
      <c r="S578" s="136">
        <f t="shared" si="67"/>
        <v>0</v>
      </c>
      <c r="U578" s="114" t="e">
        <f t="shared" si="65"/>
        <v>#DIV/0!</v>
      </c>
      <c r="Y578" s="10" t="e">
        <f t="shared" si="66"/>
        <v>#REF!</v>
      </c>
    </row>
    <row r="579" spans="1:25" x14ac:dyDescent="0.35">
      <c r="A579" s="21"/>
      <c r="B579" s="57"/>
      <c r="C579" s="37"/>
      <c r="D579" s="21" t="e">
        <f>VLOOKUP(C579,'Customer List'!$A$3:$N$4129,2,0)</f>
        <v>#N/A</v>
      </c>
      <c r="E579" s="42"/>
      <c r="F579" s="50"/>
      <c r="G579" s="128"/>
      <c r="H579" s="50"/>
      <c r="I579" s="113"/>
      <c r="J579" s="21"/>
      <c r="K579" s="50">
        <f t="shared" si="64"/>
        <v>0</v>
      </c>
      <c r="L579" s="136"/>
      <c r="M579" s="36"/>
      <c r="N579" s="36"/>
      <c r="O579" s="136"/>
      <c r="P579" s="36"/>
      <c r="Q579" s="36"/>
      <c r="R579" s="36"/>
      <c r="S579" s="136">
        <f t="shared" si="67"/>
        <v>0</v>
      </c>
      <c r="U579" s="114" t="e">
        <f t="shared" si="65"/>
        <v>#DIV/0!</v>
      </c>
      <c r="Y579" s="10" t="e">
        <f t="shared" si="66"/>
        <v>#REF!</v>
      </c>
    </row>
    <row r="580" spans="1:25" x14ac:dyDescent="0.35">
      <c r="A580" s="21"/>
      <c r="B580" s="57"/>
      <c r="C580" s="37"/>
      <c r="D580" s="21" t="e">
        <f>VLOOKUP(C580,'Customer List'!$A$3:$N$4129,2,0)</f>
        <v>#N/A</v>
      </c>
      <c r="E580" s="42"/>
      <c r="F580" s="50"/>
      <c r="G580" s="128"/>
      <c r="H580" s="50"/>
      <c r="I580" s="113"/>
      <c r="J580" s="21"/>
      <c r="K580" s="50">
        <f t="shared" si="64"/>
        <v>0</v>
      </c>
      <c r="L580" s="136"/>
      <c r="M580" s="36"/>
      <c r="N580" s="36"/>
      <c r="O580" s="36"/>
      <c r="P580" s="136"/>
      <c r="Q580" s="136"/>
      <c r="R580" s="36"/>
      <c r="S580" s="136">
        <f t="shared" si="67"/>
        <v>0</v>
      </c>
      <c r="U580" s="114" t="e">
        <f t="shared" si="65"/>
        <v>#DIV/0!</v>
      </c>
      <c r="Y580" s="10" t="e">
        <f t="shared" si="66"/>
        <v>#REF!</v>
      </c>
    </row>
    <row r="581" spans="1:25" x14ac:dyDescent="0.35">
      <c r="A581" s="21"/>
      <c r="B581" s="57"/>
      <c r="C581" s="37"/>
      <c r="D581" s="21" t="e">
        <f>VLOOKUP(C581,'Customer List'!$A$3:$N$4129,2,0)</f>
        <v>#N/A</v>
      </c>
      <c r="E581" s="42"/>
      <c r="F581" s="50"/>
      <c r="G581" s="128"/>
      <c r="H581" s="50"/>
      <c r="I581" s="113"/>
      <c r="J581" s="21"/>
      <c r="K581" s="50">
        <f t="shared" si="64"/>
        <v>0</v>
      </c>
      <c r="L581" s="36"/>
      <c r="M581" s="36"/>
      <c r="N581" s="36"/>
      <c r="O581" s="36"/>
      <c r="P581" s="36"/>
      <c r="Q581" s="136"/>
      <c r="R581" s="136"/>
      <c r="S581" s="136">
        <f t="shared" si="67"/>
        <v>0</v>
      </c>
      <c r="U581" s="114" t="e">
        <f t="shared" si="65"/>
        <v>#DIV/0!</v>
      </c>
      <c r="Y581" s="10" t="e">
        <f t="shared" si="66"/>
        <v>#REF!</v>
      </c>
    </row>
    <row r="582" spans="1:25" x14ac:dyDescent="0.35">
      <c r="A582" s="21"/>
      <c r="B582" s="57"/>
      <c r="C582" s="37"/>
      <c r="D582" s="21" t="e">
        <f>VLOOKUP(C582,'Customer List'!$A$3:$N$4129,2,0)</f>
        <v>#N/A</v>
      </c>
      <c r="E582" s="42"/>
      <c r="F582" s="50"/>
      <c r="G582" s="128"/>
      <c r="H582" s="50"/>
      <c r="I582" s="113"/>
      <c r="J582" s="21"/>
      <c r="K582" s="50">
        <f t="shared" si="64"/>
        <v>0</v>
      </c>
      <c r="L582" s="36"/>
      <c r="M582" s="36"/>
      <c r="N582" s="36"/>
      <c r="O582" s="36"/>
      <c r="P582" s="36"/>
      <c r="Q582" s="136"/>
      <c r="R582" s="36"/>
      <c r="S582" s="136">
        <f t="shared" si="67"/>
        <v>0</v>
      </c>
      <c r="U582" s="114" t="e">
        <f t="shared" si="65"/>
        <v>#DIV/0!</v>
      </c>
      <c r="Y582" s="10" t="e">
        <f t="shared" si="66"/>
        <v>#REF!</v>
      </c>
    </row>
    <row r="583" spans="1:25" x14ac:dyDescent="0.35">
      <c r="A583" s="21"/>
      <c r="B583" s="57"/>
      <c r="C583" s="37"/>
      <c r="D583" s="21" t="e">
        <f>VLOOKUP(C583,'Customer List'!$A$3:$N$4129,2,0)</f>
        <v>#N/A</v>
      </c>
      <c r="E583" s="42"/>
      <c r="F583" s="50"/>
      <c r="G583" s="128"/>
      <c r="H583" s="50"/>
      <c r="I583" s="113"/>
      <c r="J583" s="21"/>
      <c r="K583" s="50">
        <f t="shared" si="64"/>
        <v>0</v>
      </c>
      <c r="L583" s="136"/>
      <c r="M583" s="136"/>
      <c r="N583" s="136"/>
      <c r="O583" s="36"/>
      <c r="P583" s="36"/>
      <c r="Q583" s="36"/>
      <c r="R583" s="36"/>
      <c r="S583" s="136">
        <f t="shared" si="67"/>
        <v>0</v>
      </c>
      <c r="U583" s="114" t="e">
        <f t="shared" si="65"/>
        <v>#DIV/0!</v>
      </c>
      <c r="Y583" s="10" t="e">
        <f t="shared" si="66"/>
        <v>#REF!</v>
      </c>
    </row>
    <row r="584" spans="1:25" x14ac:dyDescent="0.35">
      <c r="A584" s="21"/>
      <c r="B584" s="57"/>
      <c r="C584" s="37"/>
      <c r="D584" s="21" t="e">
        <f>VLOOKUP(C584,'Customer List'!$A$3:$N$4129,2,0)</f>
        <v>#N/A</v>
      </c>
      <c r="E584" s="42"/>
      <c r="F584" s="50"/>
      <c r="G584" s="128"/>
      <c r="H584" s="50"/>
      <c r="I584" s="113"/>
      <c r="J584" s="21"/>
      <c r="K584" s="50">
        <f t="shared" si="64"/>
        <v>0</v>
      </c>
      <c r="L584" s="136"/>
      <c r="M584" s="36"/>
      <c r="N584" s="36"/>
      <c r="O584" s="36"/>
      <c r="P584" s="36"/>
      <c r="Q584" s="136"/>
      <c r="R584" s="36"/>
      <c r="S584" s="136">
        <f t="shared" si="67"/>
        <v>0</v>
      </c>
      <c r="U584" s="114" t="e">
        <f t="shared" si="65"/>
        <v>#DIV/0!</v>
      </c>
      <c r="Y584" s="10" t="e">
        <f t="shared" si="66"/>
        <v>#REF!</v>
      </c>
    </row>
    <row r="585" spans="1:25" x14ac:dyDescent="0.35">
      <c r="A585" s="21"/>
      <c r="B585" s="57"/>
      <c r="C585" s="37"/>
      <c r="D585" s="21" t="e">
        <f>VLOOKUP(C585,'Customer List'!$A$3:$N$4129,2,0)</f>
        <v>#N/A</v>
      </c>
      <c r="E585" s="42"/>
      <c r="F585" s="50"/>
      <c r="G585" s="128"/>
      <c r="H585" s="50"/>
      <c r="I585" s="113"/>
      <c r="J585" s="21"/>
      <c r="K585" s="50">
        <f t="shared" si="64"/>
        <v>0</v>
      </c>
      <c r="L585" s="136"/>
      <c r="M585" s="36"/>
      <c r="N585" s="36"/>
      <c r="O585" s="36"/>
      <c r="P585" s="36"/>
      <c r="Q585" s="36"/>
      <c r="R585" s="36"/>
      <c r="S585" s="136">
        <f t="shared" si="67"/>
        <v>0</v>
      </c>
      <c r="U585" s="114" t="e">
        <f t="shared" si="65"/>
        <v>#DIV/0!</v>
      </c>
      <c r="Y585" s="10" t="e">
        <f t="shared" si="66"/>
        <v>#REF!</v>
      </c>
    </row>
    <row r="586" spans="1:25" x14ac:dyDescent="0.35">
      <c r="A586" s="21"/>
      <c r="B586" s="57"/>
      <c r="C586" s="37"/>
      <c r="D586" s="21" t="e">
        <f>VLOOKUP(C586,'Customer List'!$A$3:$N$4129,2,0)</f>
        <v>#N/A</v>
      </c>
      <c r="E586" s="42"/>
      <c r="F586" s="50"/>
      <c r="G586" s="128"/>
      <c r="H586" s="50"/>
      <c r="I586" s="113"/>
      <c r="J586" s="21"/>
      <c r="K586" s="50">
        <f t="shared" ref="K586:K649" si="68">F586+G586-H586-J586</f>
        <v>0</v>
      </c>
      <c r="L586" s="136"/>
      <c r="M586" s="36"/>
      <c r="N586" s="36"/>
      <c r="O586" s="136"/>
      <c r="P586" s="36"/>
      <c r="Q586" s="36"/>
      <c r="R586" s="36"/>
      <c r="S586" s="136">
        <f t="shared" si="67"/>
        <v>0</v>
      </c>
      <c r="U586" s="114" t="e">
        <f t="shared" si="65"/>
        <v>#DIV/0!</v>
      </c>
      <c r="Y586" s="10" t="e">
        <f t="shared" si="66"/>
        <v>#REF!</v>
      </c>
    </row>
    <row r="587" spans="1:25" x14ac:dyDescent="0.35">
      <c r="A587" s="21"/>
      <c r="B587" s="57"/>
      <c r="C587" s="37"/>
      <c r="D587" s="21" t="e">
        <f>VLOOKUP(C587,'Customer List'!$A$3:$N$4129,2,0)</f>
        <v>#N/A</v>
      </c>
      <c r="E587" s="42"/>
      <c r="F587" s="50"/>
      <c r="G587" s="128"/>
      <c r="H587" s="50"/>
      <c r="I587" s="113"/>
      <c r="J587" s="21"/>
      <c r="K587" s="50">
        <f t="shared" si="68"/>
        <v>0</v>
      </c>
      <c r="L587" s="36"/>
      <c r="M587" s="36"/>
      <c r="N587" s="36"/>
      <c r="O587" s="136"/>
      <c r="P587" s="36"/>
      <c r="Q587" s="136"/>
      <c r="R587" s="36"/>
      <c r="S587" s="136">
        <f t="shared" si="67"/>
        <v>0</v>
      </c>
      <c r="U587" s="114" t="e">
        <f t="shared" si="65"/>
        <v>#DIV/0!</v>
      </c>
      <c r="Y587" s="10" t="e">
        <f t="shared" si="66"/>
        <v>#REF!</v>
      </c>
    </row>
    <row r="588" spans="1:25" x14ac:dyDescent="0.35">
      <c r="A588" s="21"/>
      <c r="B588" s="57"/>
      <c r="C588" s="37"/>
      <c r="D588" s="21" t="e">
        <f>VLOOKUP(C588,'Customer List'!$A$3:$N$4129,2,0)</f>
        <v>#N/A</v>
      </c>
      <c r="E588" s="42"/>
      <c r="F588" s="50"/>
      <c r="G588" s="128"/>
      <c r="H588" s="50"/>
      <c r="I588" s="113"/>
      <c r="J588" s="21"/>
      <c r="K588" s="50">
        <f t="shared" si="68"/>
        <v>0</v>
      </c>
      <c r="L588" s="136"/>
      <c r="M588" s="36"/>
      <c r="N588" s="36"/>
      <c r="O588" s="36"/>
      <c r="P588" s="36"/>
      <c r="Q588" s="36"/>
      <c r="R588" s="36"/>
      <c r="S588" s="136">
        <f t="shared" si="67"/>
        <v>0</v>
      </c>
      <c r="U588" s="114" t="e">
        <f t="shared" si="65"/>
        <v>#DIV/0!</v>
      </c>
      <c r="Y588" s="10" t="e">
        <f t="shared" si="66"/>
        <v>#REF!</v>
      </c>
    </row>
    <row r="589" spans="1:25" x14ac:dyDescent="0.35">
      <c r="A589" s="21"/>
      <c r="B589" s="57"/>
      <c r="C589" s="37"/>
      <c r="D589" s="21" t="e">
        <f>VLOOKUP(C589,'Customer List'!$A$3:$N$4129,2,0)</f>
        <v>#N/A</v>
      </c>
      <c r="E589" s="42"/>
      <c r="F589" s="50"/>
      <c r="G589" s="128"/>
      <c r="H589" s="50"/>
      <c r="I589" s="113"/>
      <c r="J589" s="21"/>
      <c r="K589" s="50">
        <f t="shared" si="68"/>
        <v>0</v>
      </c>
      <c r="L589" s="136"/>
      <c r="M589" s="36"/>
      <c r="N589" s="36"/>
      <c r="O589" s="36"/>
      <c r="P589" s="36"/>
      <c r="Q589" s="36"/>
      <c r="R589" s="36"/>
      <c r="S589" s="136">
        <f t="shared" si="67"/>
        <v>0</v>
      </c>
      <c r="U589" s="114" t="e">
        <f t="shared" si="65"/>
        <v>#DIV/0!</v>
      </c>
      <c r="Y589" s="10" t="e">
        <f t="shared" si="66"/>
        <v>#REF!</v>
      </c>
    </row>
    <row r="590" spans="1:25" x14ac:dyDescent="0.35">
      <c r="A590" s="21"/>
      <c r="B590" s="57"/>
      <c r="C590" s="37"/>
      <c r="D590" s="21" t="e">
        <f>VLOOKUP(C590,'Customer List'!$A$3:$N$4129,2,0)</f>
        <v>#N/A</v>
      </c>
      <c r="E590" s="42"/>
      <c r="F590" s="50"/>
      <c r="G590" s="128"/>
      <c r="H590" s="50"/>
      <c r="I590" s="113"/>
      <c r="J590" s="21"/>
      <c r="K590" s="50">
        <f t="shared" si="68"/>
        <v>0</v>
      </c>
      <c r="L590" s="36"/>
      <c r="M590" s="36"/>
      <c r="N590" s="36"/>
      <c r="O590" s="36"/>
      <c r="P590" s="36"/>
      <c r="Q590" s="36"/>
      <c r="R590" s="36"/>
      <c r="S590" s="136">
        <f t="shared" si="67"/>
        <v>0</v>
      </c>
      <c r="U590" s="114" t="e">
        <f t="shared" si="65"/>
        <v>#DIV/0!</v>
      </c>
      <c r="Y590" s="10" t="e">
        <f t="shared" si="66"/>
        <v>#REF!</v>
      </c>
    </row>
    <row r="591" spans="1:25" x14ac:dyDescent="0.35">
      <c r="A591" s="21"/>
      <c r="B591" s="57"/>
      <c r="C591" s="37"/>
      <c r="D591" s="21" t="e">
        <f>VLOOKUP(C591,'Customer List'!$A$3:$N$4129,2,0)</f>
        <v>#N/A</v>
      </c>
      <c r="E591" s="42"/>
      <c r="F591" s="50"/>
      <c r="G591" s="128"/>
      <c r="H591" s="50"/>
      <c r="I591" s="113"/>
      <c r="J591" s="21"/>
      <c r="K591" s="50">
        <f t="shared" si="68"/>
        <v>0</v>
      </c>
      <c r="L591" s="136"/>
      <c r="M591" s="36"/>
      <c r="N591" s="36"/>
      <c r="O591" s="36"/>
      <c r="P591" s="36"/>
      <c r="Q591" s="36"/>
      <c r="R591" s="36"/>
      <c r="S591" s="136">
        <f t="shared" si="67"/>
        <v>0</v>
      </c>
      <c r="U591" s="114" t="e">
        <f t="shared" ref="U591:U654" si="69">T591/(F591+G591)</f>
        <v>#DIV/0!</v>
      </c>
      <c r="Y591" s="10" t="e">
        <f t="shared" si="66"/>
        <v>#REF!</v>
      </c>
    </row>
    <row r="592" spans="1:25" x14ac:dyDescent="0.35">
      <c r="A592" s="21"/>
      <c r="B592" s="57"/>
      <c r="C592" s="37"/>
      <c r="D592" s="21" t="e">
        <f>VLOOKUP(C592,'Customer List'!$A$3:$N$4129,2,0)</f>
        <v>#N/A</v>
      </c>
      <c r="E592" s="42"/>
      <c r="F592" s="50"/>
      <c r="G592" s="128"/>
      <c r="H592" s="50"/>
      <c r="I592" s="113"/>
      <c r="J592" s="21"/>
      <c r="K592" s="50">
        <f t="shared" si="68"/>
        <v>0</v>
      </c>
      <c r="L592" s="36"/>
      <c r="M592" s="136"/>
      <c r="N592" s="36"/>
      <c r="O592" s="36"/>
      <c r="P592" s="36"/>
      <c r="Q592" s="36"/>
      <c r="R592" s="36"/>
      <c r="S592" s="136">
        <f t="shared" si="67"/>
        <v>0</v>
      </c>
      <c r="U592" s="114" t="e">
        <f t="shared" si="69"/>
        <v>#DIV/0!</v>
      </c>
      <c r="Y592" s="10" t="e">
        <f t="shared" si="66"/>
        <v>#REF!</v>
      </c>
    </row>
    <row r="593" spans="1:25" x14ac:dyDescent="0.35">
      <c r="A593" s="21"/>
      <c r="B593" s="57"/>
      <c r="C593" s="37"/>
      <c r="D593" s="21" t="e">
        <f>VLOOKUP(C593,'Customer List'!$A$3:$N$4129,2,0)</f>
        <v>#N/A</v>
      </c>
      <c r="E593" s="42"/>
      <c r="F593" s="50"/>
      <c r="G593" s="128"/>
      <c r="H593" s="50"/>
      <c r="I593" s="113"/>
      <c r="J593" s="21"/>
      <c r="K593" s="50">
        <f t="shared" si="68"/>
        <v>0</v>
      </c>
      <c r="L593" s="136"/>
      <c r="M593" s="36"/>
      <c r="N593" s="36"/>
      <c r="O593" s="136"/>
      <c r="P593" s="36"/>
      <c r="Q593" s="36"/>
      <c r="R593" s="36"/>
      <c r="S593" s="136">
        <f t="shared" si="67"/>
        <v>0</v>
      </c>
      <c r="U593" s="114" t="e">
        <f t="shared" si="69"/>
        <v>#DIV/0!</v>
      </c>
      <c r="Y593" s="10" t="e">
        <f t="shared" ref="Y593:Y628" si="70">Y592-X593</f>
        <v>#REF!</v>
      </c>
    </row>
    <row r="594" spans="1:25" x14ac:dyDescent="0.35">
      <c r="A594" s="21"/>
      <c r="B594" s="57"/>
      <c r="C594" s="37"/>
      <c r="D594" s="21" t="e">
        <f>VLOOKUP(C594,'Customer List'!$A$3:$N$4129,2,0)</f>
        <v>#N/A</v>
      </c>
      <c r="E594" s="42"/>
      <c r="F594" s="50"/>
      <c r="G594" s="128"/>
      <c r="H594" s="50"/>
      <c r="I594" s="113"/>
      <c r="J594" s="21"/>
      <c r="K594" s="50">
        <f t="shared" si="68"/>
        <v>0</v>
      </c>
      <c r="L594" s="36"/>
      <c r="M594" s="36"/>
      <c r="N594" s="36"/>
      <c r="O594" s="136"/>
      <c r="P594" s="36"/>
      <c r="Q594" s="36"/>
      <c r="R594" s="36"/>
      <c r="S594" s="136">
        <f t="shared" si="67"/>
        <v>0</v>
      </c>
      <c r="U594" s="114" t="e">
        <f t="shared" si="69"/>
        <v>#DIV/0!</v>
      </c>
      <c r="Y594" s="10" t="e">
        <f t="shared" si="70"/>
        <v>#REF!</v>
      </c>
    </row>
    <row r="595" spans="1:25" x14ac:dyDescent="0.35">
      <c r="A595" s="21"/>
      <c r="B595" s="57"/>
      <c r="C595" s="37"/>
      <c r="D595" s="21" t="e">
        <f>VLOOKUP(C595,'Customer List'!$A$3:$N$4129,2,0)</f>
        <v>#N/A</v>
      </c>
      <c r="E595" s="42"/>
      <c r="F595" s="50"/>
      <c r="G595" s="128"/>
      <c r="H595" s="50"/>
      <c r="I595" s="113"/>
      <c r="J595" s="21"/>
      <c r="K595" s="50">
        <f t="shared" si="68"/>
        <v>0</v>
      </c>
      <c r="L595" s="36"/>
      <c r="M595" s="36"/>
      <c r="N595" s="36"/>
      <c r="O595" s="136"/>
      <c r="P595" s="136"/>
      <c r="Q595" s="36"/>
      <c r="R595" s="36"/>
      <c r="S595" s="136">
        <f t="shared" si="67"/>
        <v>0</v>
      </c>
      <c r="U595" s="114" t="e">
        <f t="shared" si="69"/>
        <v>#DIV/0!</v>
      </c>
      <c r="Y595" s="10" t="e">
        <f t="shared" si="70"/>
        <v>#REF!</v>
      </c>
    </row>
    <row r="596" spans="1:25" x14ac:dyDescent="0.35">
      <c r="A596" s="21"/>
      <c r="B596" s="57"/>
      <c r="C596" s="37"/>
      <c r="D596" s="21" t="e">
        <f>VLOOKUP(C596,'Customer List'!$A$3:$N$4129,2,0)</f>
        <v>#N/A</v>
      </c>
      <c r="E596" s="42"/>
      <c r="F596" s="50"/>
      <c r="G596" s="128"/>
      <c r="H596" s="50"/>
      <c r="I596" s="113"/>
      <c r="J596" s="21"/>
      <c r="K596" s="50">
        <f t="shared" si="68"/>
        <v>0</v>
      </c>
      <c r="L596" s="36"/>
      <c r="M596" s="36"/>
      <c r="N596" s="36"/>
      <c r="O596" s="136"/>
      <c r="P596" s="36"/>
      <c r="Q596" s="36"/>
      <c r="R596" s="36"/>
      <c r="S596" s="136">
        <f t="shared" si="67"/>
        <v>0</v>
      </c>
      <c r="U596" s="114" t="e">
        <f t="shared" si="69"/>
        <v>#DIV/0!</v>
      </c>
      <c r="Y596" s="10" t="e">
        <f t="shared" si="70"/>
        <v>#REF!</v>
      </c>
    </row>
    <row r="597" spans="1:25" x14ac:dyDescent="0.35">
      <c r="A597" s="21"/>
      <c r="B597" s="57"/>
      <c r="C597" s="37"/>
      <c r="D597" s="21" t="e">
        <f>VLOOKUP(C597,'Customer List'!$A$3:$N$4129,2,0)</f>
        <v>#N/A</v>
      </c>
      <c r="E597" s="42"/>
      <c r="F597" s="50"/>
      <c r="G597" s="128"/>
      <c r="H597" s="50"/>
      <c r="I597" s="113"/>
      <c r="J597" s="21"/>
      <c r="K597" s="50">
        <f t="shared" si="68"/>
        <v>0</v>
      </c>
      <c r="L597" s="36"/>
      <c r="M597" s="36"/>
      <c r="N597" s="36"/>
      <c r="O597" s="36"/>
      <c r="P597" s="136"/>
      <c r="Q597" s="36"/>
      <c r="R597" s="36"/>
      <c r="S597" s="136">
        <f t="shared" si="67"/>
        <v>0</v>
      </c>
      <c r="U597" s="114" t="e">
        <f t="shared" si="69"/>
        <v>#DIV/0!</v>
      </c>
      <c r="Y597" s="10" t="e">
        <f t="shared" si="70"/>
        <v>#REF!</v>
      </c>
    </row>
    <row r="598" spans="1:25" x14ac:dyDescent="0.35">
      <c r="A598" s="21"/>
      <c r="B598" s="57"/>
      <c r="C598" s="37"/>
      <c r="D598" s="21" t="e">
        <f>VLOOKUP(C598,'Customer List'!$A$3:$N$4129,2,0)</f>
        <v>#N/A</v>
      </c>
      <c r="E598" s="42"/>
      <c r="F598" s="50"/>
      <c r="G598" s="128"/>
      <c r="H598" s="50"/>
      <c r="I598" s="113"/>
      <c r="J598" s="21"/>
      <c r="K598" s="50">
        <f t="shared" si="68"/>
        <v>0</v>
      </c>
      <c r="L598" s="36"/>
      <c r="M598" s="36"/>
      <c r="N598" s="36"/>
      <c r="O598" s="36"/>
      <c r="P598" s="36"/>
      <c r="Q598" s="36"/>
      <c r="R598" s="36"/>
      <c r="S598" s="136">
        <f t="shared" si="67"/>
        <v>0</v>
      </c>
      <c r="U598" s="114" t="e">
        <f t="shared" si="69"/>
        <v>#DIV/0!</v>
      </c>
      <c r="Y598" s="10" t="e">
        <f t="shared" si="70"/>
        <v>#REF!</v>
      </c>
    </row>
    <row r="599" spans="1:25" x14ac:dyDescent="0.35">
      <c r="A599" s="21"/>
      <c r="B599" s="57"/>
      <c r="C599" s="37"/>
      <c r="D599" s="21" t="e">
        <f>VLOOKUP(C599,'Customer List'!$A$3:$N$4129,2,0)</f>
        <v>#N/A</v>
      </c>
      <c r="E599" s="42"/>
      <c r="F599" s="50"/>
      <c r="G599" s="128"/>
      <c r="H599" s="50"/>
      <c r="I599" s="113"/>
      <c r="J599" s="21"/>
      <c r="K599" s="50">
        <f t="shared" si="68"/>
        <v>0</v>
      </c>
      <c r="L599" s="36"/>
      <c r="M599" s="36"/>
      <c r="N599" s="36"/>
      <c r="O599" s="36"/>
      <c r="P599" s="136"/>
      <c r="Q599" s="36"/>
      <c r="R599" s="36"/>
      <c r="S599" s="136">
        <f t="shared" si="67"/>
        <v>0</v>
      </c>
      <c r="U599" s="114" t="e">
        <f t="shared" si="69"/>
        <v>#DIV/0!</v>
      </c>
      <c r="Y599" s="10" t="e">
        <f t="shared" si="70"/>
        <v>#REF!</v>
      </c>
    </row>
    <row r="600" spans="1:25" x14ac:dyDescent="0.35">
      <c r="A600" s="21"/>
      <c r="B600" s="57"/>
      <c r="C600" s="37"/>
      <c r="D600" s="21" t="e">
        <f>VLOOKUP(C600,'Customer List'!$A$3:$N$4129,2,0)</f>
        <v>#N/A</v>
      </c>
      <c r="E600" s="42"/>
      <c r="F600" s="50"/>
      <c r="G600" s="128"/>
      <c r="H600" s="50"/>
      <c r="I600" s="113"/>
      <c r="J600" s="21"/>
      <c r="K600" s="50">
        <f t="shared" si="68"/>
        <v>0</v>
      </c>
      <c r="L600" s="36"/>
      <c r="M600" s="36"/>
      <c r="N600" s="36"/>
      <c r="O600" s="36"/>
      <c r="P600" s="136"/>
      <c r="Q600" s="36"/>
      <c r="R600" s="36"/>
      <c r="S600" s="136">
        <f t="shared" si="67"/>
        <v>0</v>
      </c>
      <c r="U600" s="114" t="e">
        <f t="shared" si="69"/>
        <v>#DIV/0!</v>
      </c>
      <c r="Y600" s="10" t="e">
        <f t="shared" si="70"/>
        <v>#REF!</v>
      </c>
    </row>
    <row r="601" spans="1:25" x14ac:dyDescent="0.35">
      <c r="A601" s="21"/>
      <c r="B601" s="57"/>
      <c r="C601" s="37"/>
      <c r="D601" s="21" t="e">
        <f>VLOOKUP(C601,'Customer List'!$A$3:$N$4129,2,0)</f>
        <v>#N/A</v>
      </c>
      <c r="E601" s="42"/>
      <c r="F601" s="50"/>
      <c r="G601" s="128"/>
      <c r="H601" s="50"/>
      <c r="I601" s="113"/>
      <c r="J601" s="21"/>
      <c r="K601" s="50">
        <f t="shared" si="68"/>
        <v>0</v>
      </c>
      <c r="L601" s="36"/>
      <c r="M601" s="36"/>
      <c r="N601" s="36"/>
      <c r="O601" s="36"/>
      <c r="P601" s="36"/>
      <c r="Q601" s="136"/>
      <c r="R601" s="36"/>
      <c r="S601" s="136">
        <f t="shared" si="67"/>
        <v>0</v>
      </c>
      <c r="U601" s="114" t="e">
        <f t="shared" si="69"/>
        <v>#DIV/0!</v>
      </c>
      <c r="Y601" s="10" t="e">
        <f t="shared" si="70"/>
        <v>#REF!</v>
      </c>
    </row>
    <row r="602" spans="1:25" x14ac:dyDescent="0.35">
      <c r="A602" s="21"/>
      <c r="B602" s="57"/>
      <c r="C602" s="37"/>
      <c r="D602" s="21" t="e">
        <f>VLOOKUP(C602,'Customer List'!$A$3:$N$4129,2,0)</f>
        <v>#N/A</v>
      </c>
      <c r="E602" s="42"/>
      <c r="F602" s="50"/>
      <c r="G602" s="128"/>
      <c r="H602" s="50"/>
      <c r="I602" s="113"/>
      <c r="J602" s="21"/>
      <c r="K602" s="50">
        <f t="shared" si="68"/>
        <v>0</v>
      </c>
      <c r="L602" s="36"/>
      <c r="M602" s="36"/>
      <c r="N602" s="136"/>
      <c r="O602" s="36"/>
      <c r="P602" s="36"/>
      <c r="Q602" s="36"/>
      <c r="R602" s="36"/>
      <c r="S602" s="136">
        <f t="shared" si="67"/>
        <v>0</v>
      </c>
      <c r="U602" s="114" t="e">
        <f t="shared" si="69"/>
        <v>#DIV/0!</v>
      </c>
      <c r="Y602" s="10" t="e">
        <f t="shared" si="70"/>
        <v>#REF!</v>
      </c>
    </row>
    <row r="603" spans="1:25" x14ac:dyDescent="0.35">
      <c r="A603" s="21"/>
      <c r="B603" s="57"/>
      <c r="C603" s="37"/>
      <c r="D603" s="21" t="e">
        <f>VLOOKUP(C603,'Customer List'!$A$3:$N$4129,2,0)</f>
        <v>#N/A</v>
      </c>
      <c r="E603" s="42"/>
      <c r="F603" s="50"/>
      <c r="G603" s="128"/>
      <c r="H603" s="50"/>
      <c r="I603" s="113"/>
      <c r="J603" s="21"/>
      <c r="K603" s="50">
        <f t="shared" si="68"/>
        <v>0</v>
      </c>
      <c r="L603" s="36"/>
      <c r="M603" s="36"/>
      <c r="N603" s="36"/>
      <c r="O603" s="36"/>
      <c r="P603" s="136"/>
      <c r="Q603" s="136"/>
      <c r="R603" s="36"/>
      <c r="S603" s="136">
        <f t="shared" si="67"/>
        <v>0</v>
      </c>
      <c r="U603" s="114" t="e">
        <f t="shared" si="69"/>
        <v>#DIV/0!</v>
      </c>
      <c r="Y603" s="10" t="e">
        <f t="shared" si="70"/>
        <v>#REF!</v>
      </c>
    </row>
    <row r="604" spans="1:25" x14ac:dyDescent="0.35">
      <c r="A604" s="21"/>
      <c r="B604" s="57"/>
      <c r="C604" s="37"/>
      <c r="D604" s="21" t="e">
        <f>VLOOKUP(C604,'Customer List'!$A$3:$N$4129,2,0)</f>
        <v>#N/A</v>
      </c>
      <c r="E604" s="42"/>
      <c r="F604" s="50"/>
      <c r="G604" s="128"/>
      <c r="H604" s="50"/>
      <c r="I604" s="113"/>
      <c r="J604" s="21"/>
      <c r="K604" s="50">
        <f t="shared" si="68"/>
        <v>0</v>
      </c>
      <c r="L604" s="36"/>
      <c r="M604" s="36"/>
      <c r="N604" s="36"/>
      <c r="O604" s="36"/>
      <c r="P604" s="136"/>
      <c r="Q604" s="36"/>
      <c r="R604" s="36"/>
      <c r="S604" s="136">
        <f t="shared" si="67"/>
        <v>0</v>
      </c>
      <c r="U604" s="114" t="e">
        <f t="shared" si="69"/>
        <v>#DIV/0!</v>
      </c>
      <c r="Y604" s="10" t="e">
        <f t="shared" si="70"/>
        <v>#REF!</v>
      </c>
    </row>
    <row r="605" spans="1:25" x14ac:dyDescent="0.35">
      <c r="A605" s="21"/>
      <c r="B605" s="57"/>
      <c r="C605" s="37"/>
      <c r="D605" s="21" t="e">
        <f>VLOOKUP(C605,'Customer List'!$A$3:$N$4129,2,0)</f>
        <v>#N/A</v>
      </c>
      <c r="E605" s="42"/>
      <c r="F605" s="50"/>
      <c r="G605" s="128"/>
      <c r="H605" s="50"/>
      <c r="I605" s="113"/>
      <c r="J605" s="21"/>
      <c r="K605" s="50">
        <f t="shared" si="68"/>
        <v>0</v>
      </c>
      <c r="L605" s="136"/>
      <c r="M605" s="36"/>
      <c r="N605" s="36"/>
      <c r="O605" s="36"/>
      <c r="P605" s="36"/>
      <c r="Q605" s="136"/>
      <c r="R605" s="36"/>
      <c r="S605" s="136">
        <f t="shared" si="67"/>
        <v>0</v>
      </c>
      <c r="U605" s="114" t="e">
        <f t="shared" si="69"/>
        <v>#DIV/0!</v>
      </c>
      <c r="Y605" s="10" t="e">
        <f t="shared" si="70"/>
        <v>#REF!</v>
      </c>
    </row>
    <row r="606" spans="1:25" x14ac:dyDescent="0.35">
      <c r="A606" s="21"/>
      <c r="B606" s="57"/>
      <c r="C606" s="37"/>
      <c r="D606" s="21" t="e">
        <f>VLOOKUP(C606,'Customer List'!$A$3:$N$4129,2,0)</f>
        <v>#N/A</v>
      </c>
      <c r="E606" s="42"/>
      <c r="F606" s="50"/>
      <c r="G606" s="128"/>
      <c r="H606" s="50"/>
      <c r="I606" s="113"/>
      <c r="J606" s="21"/>
      <c r="K606" s="50">
        <f t="shared" si="68"/>
        <v>0</v>
      </c>
      <c r="L606" s="36"/>
      <c r="M606" s="36"/>
      <c r="N606" s="36"/>
      <c r="O606" s="36"/>
      <c r="P606" s="36"/>
      <c r="Q606" s="136"/>
      <c r="R606" s="36"/>
      <c r="S606" s="136">
        <f t="shared" si="67"/>
        <v>0</v>
      </c>
      <c r="U606" s="114" t="e">
        <f t="shared" si="69"/>
        <v>#DIV/0!</v>
      </c>
      <c r="Y606" s="10" t="e">
        <f t="shared" si="70"/>
        <v>#REF!</v>
      </c>
    </row>
    <row r="607" spans="1:25" x14ac:dyDescent="0.35">
      <c r="A607" s="21"/>
      <c r="B607" s="57"/>
      <c r="C607" s="37"/>
      <c r="D607" s="21" t="e">
        <f>VLOOKUP(C607,'Customer List'!$A$3:$N$4129,2,0)</f>
        <v>#N/A</v>
      </c>
      <c r="E607" s="42"/>
      <c r="F607" s="50"/>
      <c r="G607" s="128"/>
      <c r="H607" s="50"/>
      <c r="I607" s="113"/>
      <c r="J607" s="21"/>
      <c r="K607" s="50">
        <f t="shared" si="68"/>
        <v>0</v>
      </c>
      <c r="L607" s="36"/>
      <c r="M607" s="36"/>
      <c r="N607" s="136"/>
      <c r="O607" s="36"/>
      <c r="P607" s="36"/>
      <c r="Q607" s="36"/>
      <c r="R607" s="36"/>
      <c r="S607" s="136">
        <f t="shared" si="67"/>
        <v>0</v>
      </c>
      <c r="U607" s="114" t="e">
        <f t="shared" si="69"/>
        <v>#DIV/0!</v>
      </c>
      <c r="Y607" s="10" t="e">
        <f t="shared" si="70"/>
        <v>#REF!</v>
      </c>
    </row>
    <row r="608" spans="1:25" x14ac:dyDescent="0.35">
      <c r="A608" s="21"/>
      <c r="B608" s="57"/>
      <c r="C608" s="37"/>
      <c r="D608" s="21" t="e">
        <f>VLOOKUP(C608,'Customer List'!$A$3:$N$4129,2,0)</f>
        <v>#N/A</v>
      </c>
      <c r="E608" s="42"/>
      <c r="F608" s="50"/>
      <c r="G608" s="128"/>
      <c r="H608" s="50"/>
      <c r="I608" s="113"/>
      <c r="J608" s="21"/>
      <c r="K608" s="50">
        <f t="shared" si="68"/>
        <v>0</v>
      </c>
      <c r="L608" s="36"/>
      <c r="M608" s="36"/>
      <c r="N608" s="136"/>
      <c r="O608" s="36"/>
      <c r="P608" s="36"/>
      <c r="Q608" s="36"/>
      <c r="R608" s="36"/>
      <c r="S608" s="136">
        <f t="shared" si="67"/>
        <v>0</v>
      </c>
      <c r="U608" s="114" t="e">
        <f t="shared" si="69"/>
        <v>#DIV/0!</v>
      </c>
      <c r="Y608" s="10" t="e">
        <f t="shared" si="70"/>
        <v>#REF!</v>
      </c>
    </row>
    <row r="609" spans="1:25" x14ac:dyDescent="0.35">
      <c r="A609" s="21"/>
      <c r="B609" s="57"/>
      <c r="C609" s="37"/>
      <c r="D609" s="21" t="e">
        <f>VLOOKUP(C609,'Customer List'!$A$3:$N$4129,2,0)</f>
        <v>#N/A</v>
      </c>
      <c r="E609" s="42"/>
      <c r="F609" s="50"/>
      <c r="G609" s="128"/>
      <c r="H609" s="50"/>
      <c r="I609" s="113"/>
      <c r="J609" s="21"/>
      <c r="K609" s="50">
        <f t="shared" si="68"/>
        <v>0</v>
      </c>
      <c r="L609" s="36"/>
      <c r="M609" s="36"/>
      <c r="N609" s="136"/>
      <c r="O609" s="36"/>
      <c r="P609" s="36"/>
      <c r="Q609" s="36"/>
      <c r="R609" s="36"/>
      <c r="S609" s="136">
        <f t="shared" si="67"/>
        <v>0</v>
      </c>
      <c r="U609" s="114" t="e">
        <f t="shared" si="69"/>
        <v>#DIV/0!</v>
      </c>
      <c r="Y609" s="10" t="e">
        <f t="shared" si="70"/>
        <v>#REF!</v>
      </c>
    </row>
    <row r="610" spans="1:25" x14ac:dyDescent="0.35">
      <c r="A610" s="21"/>
      <c r="B610" s="57"/>
      <c r="C610" s="37"/>
      <c r="D610" s="21" t="e">
        <f>VLOOKUP(C610,'Customer List'!$A$3:$N$4129,2,0)</f>
        <v>#N/A</v>
      </c>
      <c r="E610" s="42"/>
      <c r="F610" s="50"/>
      <c r="G610" s="128"/>
      <c r="H610" s="50"/>
      <c r="I610" s="113"/>
      <c r="J610" s="21"/>
      <c r="K610" s="50">
        <f t="shared" si="68"/>
        <v>0</v>
      </c>
      <c r="L610" s="36"/>
      <c r="M610" s="36"/>
      <c r="N610" s="136"/>
      <c r="O610" s="36"/>
      <c r="P610" s="36"/>
      <c r="Q610" s="36"/>
      <c r="R610" s="36"/>
      <c r="S610" s="136">
        <f t="shared" si="67"/>
        <v>0</v>
      </c>
      <c r="U610" s="114" t="e">
        <f t="shared" si="69"/>
        <v>#DIV/0!</v>
      </c>
      <c r="Y610" s="10" t="e">
        <f t="shared" si="70"/>
        <v>#REF!</v>
      </c>
    </row>
    <row r="611" spans="1:25" x14ac:dyDescent="0.35">
      <c r="A611" s="21"/>
      <c r="B611" s="57"/>
      <c r="C611" s="37"/>
      <c r="D611" s="21" t="e">
        <f>VLOOKUP(C611,'Customer List'!$A$3:$N$4129,2,0)</f>
        <v>#N/A</v>
      </c>
      <c r="E611" s="42"/>
      <c r="F611" s="50"/>
      <c r="G611" s="128"/>
      <c r="H611" s="50"/>
      <c r="I611" s="113"/>
      <c r="J611" s="21"/>
      <c r="K611" s="50">
        <f t="shared" si="68"/>
        <v>0</v>
      </c>
      <c r="L611" s="136"/>
      <c r="M611" s="36"/>
      <c r="N611" s="36"/>
      <c r="O611" s="36"/>
      <c r="P611" s="36"/>
      <c r="Q611" s="36"/>
      <c r="R611" s="36"/>
      <c r="S611" s="136">
        <f t="shared" si="67"/>
        <v>0</v>
      </c>
      <c r="U611" s="114" t="e">
        <f t="shared" si="69"/>
        <v>#DIV/0!</v>
      </c>
      <c r="Y611" s="10" t="e">
        <f t="shared" si="70"/>
        <v>#REF!</v>
      </c>
    </row>
    <row r="612" spans="1:25" x14ac:dyDescent="0.35">
      <c r="A612" s="21"/>
      <c r="B612" s="57"/>
      <c r="C612" s="37"/>
      <c r="D612" s="21" t="e">
        <f>VLOOKUP(C612,'Customer List'!$A$3:$N$4129,2,0)</f>
        <v>#N/A</v>
      </c>
      <c r="E612" s="42"/>
      <c r="F612" s="50"/>
      <c r="G612" s="128"/>
      <c r="H612" s="50"/>
      <c r="I612" s="113"/>
      <c r="J612" s="21"/>
      <c r="K612" s="50">
        <f t="shared" si="68"/>
        <v>0</v>
      </c>
      <c r="L612" s="36"/>
      <c r="M612" s="36"/>
      <c r="N612" s="36"/>
      <c r="O612" s="36"/>
      <c r="P612" s="136"/>
      <c r="Q612" s="36"/>
      <c r="R612" s="36"/>
      <c r="S612" s="136">
        <f t="shared" si="67"/>
        <v>0</v>
      </c>
      <c r="U612" s="114" t="e">
        <f t="shared" si="69"/>
        <v>#DIV/0!</v>
      </c>
      <c r="Y612" s="10" t="e">
        <f t="shared" si="70"/>
        <v>#REF!</v>
      </c>
    </row>
    <row r="613" spans="1:25" x14ac:dyDescent="0.35">
      <c r="A613" s="21"/>
      <c r="B613" s="57"/>
      <c r="C613" s="37"/>
      <c r="D613" s="21" t="e">
        <f>VLOOKUP(C613,'Customer List'!$A$3:$N$4129,2,0)</f>
        <v>#N/A</v>
      </c>
      <c r="E613" s="42"/>
      <c r="F613" s="50"/>
      <c r="G613" s="128"/>
      <c r="H613" s="50"/>
      <c r="I613" s="113"/>
      <c r="J613" s="21"/>
      <c r="K613" s="50">
        <f t="shared" si="68"/>
        <v>0</v>
      </c>
      <c r="L613" s="36"/>
      <c r="M613" s="36"/>
      <c r="N613" s="36"/>
      <c r="O613" s="136"/>
      <c r="P613" s="36"/>
      <c r="Q613" s="36"/>
      <c r="R613" s="36"/>
      <c r="S613" s="136">
        <f t="shared" si="67"/>
        <v>0</v>
      </c>
      <c r="U613" s="114" t="e">
        <f t="shared" si="69"/>
        <v>#DIV/0!</v>
      </c>
      <c r="Y613" s="10" t="e">
        <f t="shared" si="70"/>
        <v>#REF!</v>
      </c>
    </row>
    <row r="614" spans="1:25" x14ac:dyDescent="0.35">
      <c r="A614" s="21"/>
      <c r="B614" s="57"/>
      <c r="C614" s="37"/>
      <c r="D614" s="21" t="e">
        <f>VLOOKUP(C614,'Customer List'!$A$3:$N$4129,2,0)</f>
        <v>#N/A</v>
      </c>
      <c r="E614" s="42"/>
      <c r="F614" s="50"/>
      <c r="G614" s="128"/>
      <c r="H614" s="50"/>
      <c r="I614" s="113"/>
      <c r="J614" s="21"/>
      <c r="K614" s="50">
        <f t="shared" si="68"/>
        <v>0</v>
      </c>
      <c r="L614" s="36"/>
      <c r="M614" s="36"/>
      <c r="N614" s="36"/>
      <c r="O614" s="36"/>
      <c r="P614" s="136"/>
      <c r="Q614" s="36"/>
      <c r="R614" s="36"/>
      <c r="S614" s="136">
        <f t="shared" si="67"/>
        <v>0</v>
      </c>
      <c r="U614" s="114" t="e">
        <f t="shared" si="69"/>
        <v>#DIV/0!</v>
      </c>
      <c r="Y614" s="10" t="e">
        <f t="shared" si="70"/>
        <v>#REF!</v>
      </c>
    </row>
    <row r="615" spans="1:25" x14ac:dyDescent="0.35">
      <c r="A615" s="21"/>
      <c r="B615" s="57"/>
      <c r="C615" s="37"/>
      <c r="D615" s="21" t="e">
        <f>VLOOKUP(C615,'Customer List'!$A$3:$N$4129,2,0)</f>
        <v>#N/A</v>
      </c>
      <c r="E615" s="42"/>
      <c r="F615" s="50"/>
      <c r="G615" s="128"/>
      <c r="H615" s="50"/>
      <c r="I615" s="113"/>
      <c r="J615" s="21"/>
      <c r="K615" s="50">
        <f t="shared" si="68"/>
        <v>0</v>
      </c>
      <c r="L615" s="36"/>
      <c r="M615" s="36"/>
      <c r="N615" s="36"/>
      <c r="O615" s="36"/>
      <c r="P615" s="36"/>
      <c r="Q615" s="36"/>
      <c r="R615" s="36"/>
      <c r="S615" s="136">
        <f t="shared" si="67"/>
        <v>0</v>
      </c>
      <c r="U615" s="114" t="e">
        <f t="shared" si="69"/>
        <v>#DIV/0!</v>
      </c>
      <c r="Y615" s="10" t="e">
        <f t="shared" si="70"/>
        <v>#REF!</v>
      </c>
    </row>
    <row r="616" spans="1:25" x14ac:dyDescent="0.35">
      <c r="A616" s="21"/>
      <c r="B616" s="57"/>
      <c r="C616" s="37"/>
      <c r="D616" s="21" t="e">
        <f>VLOOKUP(C616,'Customer List'!$A$3:$N$4129,2,0)</f>
        <v>#N/A</v>
      </c>
      <c r="E616" s="42"/>
      <c r="F616" s="50"/>
      <c r="G616" s="128"/>
      <c r="H616" s="50"/>
      <c r="I616" s="113"/>
      <c r="J616" s="21"/>
      <c r="K616" s="50">
        <f t="shared" si="68"/>
        <v>0</v>
      </c>
      <c r="L616" s="136"/>
      <c r="M616" s="36"/>
      <c r="N616" s="36"/>
      <c r="O616" s="36"/>
      <c r="P616" s="36"/>
      <c r="Q616" s="36"/>
      <c r="R616" s="36"/>
      <c r="S616" s="136">
        <f t="shared" si="67"/>
        <v>0</v>
      </c>
      <c r="U616" s="114" t="e">
        <f t="shared" si="69"/>
        <v>#DIV/0!</v>
      </c>
      <c r="Y616" s="10" t="e">
        <f t="shared" si="70"/>
        <v>#REF!</v>
      </c>
    </row>
    <row r="617" spans="1:25" x14ac:dyDescent="0.35">
      <c r="A617" s="21"/>
      <c r="B617" s="57"/>
      <c r="C617" s="37"/>
      <c r="D617" s="21" t="e">
        <f>VLOOKUP(C617,'Customer List'!$A$3:$N$4129,2,0)</f>
        <v>#N/A</v>
      </c>
      <c r="E617" s="42"/>
      <c r="F617" s="50"/>
      <c r="G617" s="128"/>
      <c r="H617" s="50"/>
      <c r="I617" s="113"/>
      <c r="J617" s="21"/>
      <c r="K617" s="50">
        <f t="shared" si="68"/>
        <v>0</v>
      </c>
      <c r="L617" s="36"/>
      <c r="M617" s="36"/>
      <c r="N617" s="36"/>
      <c r="O617" s="36"/>
      <c r="P617" s="36"/>
      <c r="Q617" s="136"/>
      <c r="R617" s="36"/>
      <c r="S617" s="136">
        <f t="shared" si="67"/>
        <v>0</v>
      </c>
      <c r="U617" s="114" t="e">
        <f t="shared" si="69"/>
        <v>#DIV/0!</v>
      </c>
      <c r="Y617" s="10" t="e">
        <f t="shared" si="70"/>
        <v>#REF!</v>
      </c>
    </row>
    <row r="618" spans="1:25" x14ac:dyDescent="0.35">
      <c r="A618" s="21"/>
      <c r="B618" s="57"/>
      <c r="C618" s="37"/>
      <c r="D618" s="21" t="e">
        <f>VLOOKUP(C618,'Customer List'!$A$3:$N$4129,2,0)</f>
        <v>#N/A</v>
      </c>
      <c r="E618" s="42"/>
      <c r="F618" s="50"/>
      <c r="G618" s="128"/>
      <c r="H618" s="50"/>
      <c r="I618" s="113"/>
      <c r="J618" s="21"/>
      <c r="K618" s="50">
        <f t="shared" si="68"/>
        <v>0</v>
      </c>
      <c r="L618" s="36"/>
      <c r="M618" s="36"/>
      <c r="N618" s="36"/>
      <c r="O618" s="36"/>
      <c r="P618" s="36"/>
      <c r="Q618" s="36"/>
      <c r="R618" s="36"/>
      <c r="S618" s="136">
        <f t="shared" si="67"/>
        <v>0</v>
      </c>
      <c r="U618" s="114" t="e">
        <f t="shared" si="69"/>
        <v>#DIV/0!</v>
      </c>
      <c r="Y618" s="10" t="e">
        <f t="shared" si="70"/>
        <v>#REF!</v>
      </c>
    </row>
    <row r="619" spans="1:25" x14ac:dyDescent="0.35">
      <c r="A619" s="21"/>
      <c r="B619" s="57"/>
      <c r="C619" s="37"/>
      <c r="D619" s="21" t="e">
        <f>VLOOKUP(C619,'Customer List'!$A$3:$N$4129,2,0)</f>
        <v>#N/A</v>
      </c>
      <c r="E619" s="42"/>
      <c r="F619" s="50"/>
      <c r="G619" s="128"/>
      <c r="H619" s="50"/>
      <c r="I619" s="113"/>
      <c r="J619" s="21"/>
      <c r="K619" s="50">
        <f t="shared" si="68"/>
        <v>0</v>
      </c>
      <c r="L619" s="36"/>
      <c r="M619" s="36"/>
      <c r="N619" s="36"/>
      <c r="O619" s="36"/>
      <c r="P619" s="36"/>
      <c r="Q619" s="136"/>
      <c r="R619" s="36"/>
      <c r="S619" s="136">
        <f t="shared" si="67"/>
        <v>0</v>
      </c>
      <c r="U619" s="114" t="e">
        <f t="shared" si="69"/>
        <v>#DIV/0!</v>
      </c>
      <c r="Y619" s="10" t="e">
        <f t="shared" si="70"/>
        <v>#REF!</v>
      </c>
    </row>
    <row r="620" spans="1:25" x14ac:dyDescent="0.35">
      <c r="A620" s="21"/>
      <c r="B620" s="57"/>
      <c r="C620" s="37"/>
      <c r="D620" s="21" t="e">
        <f>VLOOKUP(C620,'Customer List'!$A$3:$N$4129,2,0)</f>
        <v>#N/A</v>
      </c>
      <c r="E620" s="42"/>
      <c r="F620" s="50"/>
      <c r="G620" s="128"/>
      <c r="H620" s="50"/>
      <c r="I620" s="113"/>
      <c r="J620" s="21"/>
      <c r="K620" s="50">
        <f t="shared" si="68"/>
        <v>0</v>
      </c>
      <c r="L620" s="36"/>
      <c r="M620" s="36"/>
      <c r="N620" s="36"/>
      <c r="O620" s="36"/>
      <c r="P620" s="36"/>
      <c r="Q620" s="136"/>
      <c r="R620" s="36"/>
      <c r="S620" s="136">
        <f t="shared" si="67"/>
        <v>0</v>
      </c>
      <c r="U620" s="114" t="e">
        <f t="shared" si="69"/>
        <v>#DIV/0!</v>
      </c>
      <c r="Y620" s="10" t="e">
        <f t="shared" si="70"/>
        <v>#REF!</v>
      </c>
    </row>
    <row r="621" spans="1:25" x14ac:dyDescent="0.35">
      <c r="A621" s="21"/>
      <c r="B621" s="57"/>
      <c r="C621" s="37"/>
      <c r="D621" s="21" t="e">
        <f>VLOOKUP(C621,'Customer List'!$A$3:$N$4129,2,0)</f>
        <v>#N/A</v>
      </c>
      <c r="E621" s="42"/>
      <c r="F621" s="50"/>
      <c r="G621" s="128"/>
      <c r="H621" s="50"/>
      <c r="I621" s="113"/>
      <c r="J621" s="21"/>
      <c r="K621" s="50">
        <f t="shared" si="68"/>
        <v>0</v>
      </c>
      <c r="L621" s="36"/>
      <c r="M621" s="36"/>
      <c r="N621" s="36"/>
      <c r="O621" s="36"/>
      <c r="P621" s="136"/>
      <c r="Q621" s="36"/>
      <c r="R621" s="36"/>
      <c r="S621" s="136">
        <f t="shared" si="67"/>
        <v>0</v>
      </c>
      <c r="U621" s="114" t="e">
        <f t="shared" si="69"/>
        <v>#DIV/0!</v>
      </c>
      <c r="Y621" s="10" t="e">
        <f t="shared" si="70"/>
        <v>#REF!</v>
      </c>
    </row>
    <row r="622" spans="1:25" x14ac:dyDescent="0.35">
      <c r="A622" s="21"/>
      <c r="B622" s="57"/>
      <c r="C622" s="37"/>
      <c r="D622" s="21" t="e">
        <f>VLOOKUP(C622,'Customer List'!$A$3:$N$4129,2,0)</f>
        <v>#N/A</v>
      </c>
      <c r="E622" s="42"/>
      <c r="F622" s="50"/>
      <c r="G622" s="128"/>
      <c r="H622" s="50"/>
      <c r="I622" s="113"/>
      <c r="J622" s="21"/>
      <c r="K622" s="50">
        <f t="shared" si="68"/>
        <v>0</v>
      </c>
      <c r="L622" s="36"/>
      <c r="M622" s="36"/>
      <c r="N622" s="36"/>
      <c r="O622" s="36"/>
      <c r="P622" s="36"/>
      <c r="Q622" s="136"/>
      <c r="R622" s="36"/>
      <c r="S622" s="136">
        <f t="shared" si="67"/>
        <v>0</v>
      </c>
      <c r="U622" s="114" t="e">
        <f t="shared" si="69"/>
        <v>#DIV/0!</v>
      </c>
      <c r="Y622" s="10" t="e">
        <f t="shared" si="70"/>
        <v>#REF!</v>
      </c>
    </row>
    <row r="623" spans="1:25" x14ac:dyDescent="0.35">
      <c r="A623" s="21"/>
      <c r="B623" s="57"/>
      <c r="C623" s="37"/>
      <c r="D623" s="21" t="e">
        <f>VLOOKUP(C623,'Customer List'!$A$3:$N$4129,2,0)</f>
        <v>#N/A</v>
      </c>
      <c r="E623" s="42"/>
      <c r="F623" s="50"/>
      <c r="G623" s="128"/>
      <c r="H623" s="50"/>
      <c r="I623" s="113"/>
      <c r="J623" s="21"/>
      <c r="K623" s="50">
        <f t="shared" si="68"/>
        <v>0</v>
      </c>
      <c r="L623" s="36"/>
      <c r="M623" s="36"/>
      <c r="N623" s="36"/>
      <c r="O623" s="36"/>
      <c r="P623" s="36"/>
      <c r="Q623" s="136"/>
      <c r="R623" s="36"/>
      <c r="S623" s="136">
        <f t="shared" si="67"/>
        <v>0</v>
      </c>
      <c r="U623" s="114" t="e">
        <f t="shared" si="69"/>
        <v>#DIV/0!</v>
      </c>
      <c r="Y623" s="10" t="e">
        <f t="shared" si="70"/>
        <v>#REF!</v>
      </c>
    </row>
    <row r="624" spans="1:25" x14ac:dyDescent="0.35">
      <c r="A624" s="21"/>
      <c r="B624" s="57"/>
      <c r="C624" s="37"/>
      <c r="D624" s="21" t="e">
        <f>VLOOKUP(C624,'Customer List'!$A$3:$N$4129,2,0)</f>
        <v>#N/A</v>
      </c>
      <c r="E624" s="42"/>
      <c r="F624" s="50"/>
      <c r="G624" s="128"/>
      <c r="H624" s="50"/>
      <c r="I624" s="113"/>
      <c r="J624" s="21"/>
      <c r="K624" s="50">
        <f t="shared" si="68"/>
        <v>0</v>
      </c>
      <c r="L624" s="36"/>
      <c r="M624" s="36"/>
      <c r="N624" s="36"/>
      <c r="O624" s="36"/>
      <c r="P624" s="36"/>
      <c r="Q624" s="136"/>
      <c r="R624" s="36"/>
      <c r="S624" s="136">
        <f t="shared" si="67"/>
        <v>0</v>
      </c>
      <c r="U624" s="114" t="e">
        <f t="shared" si="69"/>
        <v>#DIV/0!</v>
      </c>
      <c r="Y624" s="10" t="e">
        <f t="shared" si="70"/>
        <v>#REF!</v>
      </c>
    </row>
    <row r="625" spans="1:25" x14ac:dyDescent="0.35">
      <c r="A625" s="21"/>
      <c r="B625" s="57"/>
      <c r="C625" s="37"/>
      <c r="D625" s="21" t="e">
        <f>VLOOKUP(C625,'Customer List'!$A$3:$N$4129,2,0)</f>
        <v>#N/A</v>
      </c>
      <c r="E625" s="42"/>
      <c r="F625" s="50"/>
      <c r="G625" s="128"/>
      <c r="H625" s="50"/>
      <c r="I625" s="113"/>
      <c r="J625" s="21"/>
      <c r="K625" s="50">
        <f t="shared" si="68"/>
        <v>0</v>
      </c>
      <c r="L625" s="36"/>
      <c r="M625" s="36"/>
      <c r="N625" s="136"/>
      <c r="O625" s="36"/>
      <c r="P625" s="36"/>
      <c r="Q625" s="36"/>
      <c r="R625" s="36"/>
      <c r="S625" s="136">
        <f t="shared" si="67"/>
        <v>0</v>
      </c>
      <c r="U625" s="114" t="e">
        <f t="shared" si="69"/>
        <v>#DIV/0!</v>
      </c>
      <c r="Y625" s="10" t="e">
        <f t="shared" si="70"/>
        <v>#REF!</v>
      </c>
    </row>
    <row r="626" spans="1:25" x14ac:dyDescent="0.35">
      <c r="A626" s="21"/>
      <c r="B626" s="57"/>
      <c r="C626" s="37"/>
      <c r="D626" s="21" t="e">
        <f>VLOOKUP(C626,'Customer List'!$A$3:$N$4129,2,0)</f>
        <v>#N/A</v>
      </c>
      <c r="E626" s="42"/>
      <c r="F626" s="50"/>
      <c r="G626" s="128"/>
      <c r="H626" s="50"/>
      <c r="I626" s="113"/>
      <c r="J626" s="21"/>
      <c r="K626" s="50">
        <f t="shared" si="68"/>
        <v>0</v>
      </c>
      <c r="L626" s="36"/>
      <c r="M626" s="36"/>
      <c r="N626" s="36"/>
      <c r="O626" s="36"/>
      <c r="P626" s="36"/>
      <c r="Q626" s="36"/>
      <c r="R626" s="36"/>
      <c r="S626" s="136">
        <f t="shared" si="67"/>
        <v>0</v>
      </c>
      <c r="U626" s="114" t="e">
        <f t="shared" si="69"/>
        <v>#DIV/0!</v>
      </c>
      <c r="Y626" s="10" t="e">
        <f t="shared" si="70"/>
        <v>#REF!</v>
      </c>
    </row>
    <row r="627" spans="1:25" x14ac:dyDescent="0.35">
      <c r="A627" s="21"/>
      <c r="B627" s="57"/>
      <c r="C627" s="37"/>
      <c r="D627" s="21" t="e">
        <f>VLOOKUP(C627,'Customer List'!$A$3:$N$4129,2,0)</f>
        <v>#N/A</v>
      </c>
      <c r="E627" s="42"/>
      <c r="F627" s="50"/>
      <c r="G627" s="128"/>
      <c r="H627" s="50"/>
      <c r="I627" s="113"/>
      <c r="J627" s="21"/>
      <c r="K627" s="50">
        <f t="shared" si="68"/>
        <v>0</v>
      </c>
      <c r="L627" s="36"/>
      <c r="M627" s="36"/>
      <c r="N627" s="36"/>
      <c r="O627" s="36"/>
      <c r="P627" s="36"/>
      <c r="Q627" s="136"/>
      <c r="R627" s="36"/>
      <c r="S627" s="136">
        <f t="shared" si="67"/>
        <v>0</v>
      </c>
      <c r="U627" s="114" t="e">
        <f t="shared" si="69"/>
        <v>#DIV/0!</v>
      </c>
      <c r="Y627" s="10" t="e">
        <f t="shared" si="70"/>
        <v>#REF!</v>
      </c>
    </row>
    <row r="628" spans="1:25" x14ac:dyDescent="0.35">
      <c r="A628" s="21"/>
      <c r="B628" s="57"/>
      <c r="C628" s="37"/>
      <c r="D628" s="21" t="e">
        <f>VLOOKUP(C628,'Customer List'!$A$3:$N$4129,2,0)</f>
        <v>#N/A</v>
      </c>
      <c r="E628" s="42"/>
      <c r="F628" s="50"/>
      <c r="G628" s="128"/>
      <c r="H628" s="50"/>
      <c r="I628" s="113"/>
      <c r="J628" s="21"/>
      <c r="K628" s="50">
        <f t="shared" si="68"/>
        <v>0</v>
      </c>
      <c r="L628" s="136"/>
      <c r="M628" s="36"/>
      <c r="N628" s="36"/>
      <c r="O628" s="36"/>
      <c r="P628" s="36"/>
      <c r="Q628" s="36"/>
      <c r="R628" s="36"/>
      <c r="S628" s="136">
        <f t="shared" si="67"/>
        <v>0</v>
      </c>
      <c r="U628" s="114" t="e">
        <f t="shared" si="69"/>
        <v>#DIV/0!</v>
      </c>
      <c r="Y628" s="10" t="e">
        <f t="shared" si="70"/>
        <v>#REF!</v>
      </c>
    </row>
    <row r="629" spans="1:25" x14ac:dyDescent="0.35">
      <c r="A629" s="21"/>
      <c r="B629" s="57"/>
      <c r="C629" s="37"/>
      <c r="D629" s="21" t="e">
        <f>VLOOKUP(C629,'Customer List'!$A$3:$N$4129,2,0)</f>
        <v>#N/A</v>
      </c>
      <c r="E629" s="42"/>
      <c r="F629" s="50"/>
      <c r="G629" s="128"/>
      <c r="H629" s="50"/>
      <c r="I629" s="113"/>
      <c r="J629" s="21"/>
      <c r="K629" s="50">
        <f t="shared" si="68"/>
        <v>0</v>
      </c>
      <c r="L629" s="36"/>
      <c r="M629" s="36"/>
      <c r="N629" s="36"/>
      <c r="O629" s="36"/>
      <c r="P629" s="36"/>
      <c r="Q629" s="36"/>
      <c r="R629" s="36"/>
      <c r="S629" s="136">
        <f t="shared" si="67"/>
        <v>0</v>
      </c>
      <c r="U629" s="114" t="e">
        <f t="shared" si="69"/>
        <v>#DIV/0!</v>
      </c>
      <c r="Y629" s="10"/>
    </row>
    <row r="630" spans="1:25" x14ac:dyDescent="0.35">
      <c r="A630" s="21"/>
      <c r="B630" s="57"/>
      <c r="C630" s="37"/>
      <c r="D630" s="21" t="e">
        <f>VLOOKUP(C630,'Customer List'!$A$3:$N$4129,2,0)</f>
        <v>#N/A</v>
      </c>
      <c r="E630" s="42"/>
      <c r="F630" s="50"/>
      <c r="G630" s="128"/>
      <c r="H630" s="50"/>
      <c r="I630" s="113"/>
      <c r="J630" s="21"/>
      <c r="K630" s="50">
        <f t="shared" si="68"/>
        <v>0</v>
      </c>
      <c r="L630" s="136"/>
      <c r="M630" s="36"/>
      <c r="N630" s="36"/>
      <c r="O630" s="36"/>
      <c r="P630" s="36"/>
      <c r="Q630" s="36"/>
      <c r="R630" s="36"/>
      <c r="S630" s="136">
        <f t="shared" si="67"/>
        <v>0</v>
      </c>
      <c r="U630" s="114" t="e">
        <f t="shared" si="69"/>
        <v>#DIV/0!</v>
      </c>
      <c r="Y630" s="10"/>
    </row>
    <row r="631" spans="1:25" x14ac:dyDescent="0.35">
      <c r="A631" s="21"/>
      <c r="B631" s="57"/>
      <c r="C631" s="37"/>
      <c r="D631" s="21" t="e">
        <f>VLOOKUP(C631,'Customer List'!$A$3:$N$4129,2,0)</f>
        <v>#N/A</v>
      </c>
      <c r="E631" s="42"/>
      <c r="F631" s="50"/>
      <c r="G631" s="128"/>
      <c r="H631" s="50"/>
      <c r="I631" s="113"/>
      <c r="J631" s="21"/>
      <c r="K631" s="50">
        <f t="shared" si="68"/>
        <v>0</v>
      </c>
      <c r="L631" s="36"/>
      <c r="M631" s="36"/>
      <c r="N631" s="36"/>
      <c r="O631" s="36"/>
      <c r="P631" s="136"/>
      <c r="Q631" s="36"/>
      <c r="R631" s="36"/>
      <c r="S631" s="136">
        <f t="shared" si="67"/>
        <v>0</v>
      </c>
      <c r="U631" s="114" t="e">
        <f t="shared" si="69"/>
        <v>#DIV/0!</v>
      </c>
      <c r="Y631" s="10"/>
    </row>
    <row r="632" spans="1:25" x14ac:dyDescent="0.35">
      <c r="A632" s="21"/>
      <c r="B632" s="57"/>
      <c r="C632" s="37"/>
      <c r="D632" s="21" t="e">
        <f>VLOOKUP(C632,'Customer List'!$A$3:$N$4129,2,0)</f>
        <v>#N/A</v>
      </c>
      <c r="E632" s="42"/>
      <c r="F632" s="50"/>
      <c r="G632" s="128"/>
      <c r="H632" s="50"/>
      <c r="I632" s="113"/>
      <c r="J632" s="21"/>
      <c r="K632" s="50">
        <f t="shared" si="68"/>
        <v>0</v>
      </c>
      <c r="L632" s="36"/>
      <c r="M632" s="36"/>
      <c r="N632" s="36"/>
      <c r="O632" s="36"/>
      <c r="P632" s="136"/>
      <c r="Q632" s="36"/>
      <c r="R632" s="36"/>
      <c r="S632" s="136">
        <f t="shared" si="67"/>
        <v>0</v>
      </c>
      <c r="U632" s="114" t="e">
        <f t="shared" si="69"/>
        <v>#DIV/0!</v>
      </c>
      <c r="Y632" s="10"/>
    </row>
    <row r="633" spans="1:25" x14ac:dyDescent="0.35">
      <c r="A633" s="21"/>
      <c r="B633" s="57"/>
      <c r="C633" s="37"/>
      <c r="D633" s="21" t="e">
        <f>VLOOKUP(C633,'Customer List'!$A$3:$N$4129,2,0)</f>
        <v>#N/A</v>
      </c>
      <c r="E633" s="42"/>
      <c r="F633" s="50"/>
      <c r="G633" s="128"/>
      <c r="H633" s="50"/>
      <c r="I633" s="113"/>
      <c r="J633" s="21"/>
      <c r="K633" s="50">
        <f t="shared" si="68"/>
        <v>0</v>
      </c>
      <c r="L633" s="36"/>
      <c r="M633" s="36"/>
      <c r="N633" s="36"/>
      <c r="O633" s="36"/>
      <c r="P633" s="36"/>
      <c r="Q633" s="136"/>
      <c r="R633" s="36"/>
      <c r="S633" s="136">
        <f t="shared" si="67"/>
        <v>0</v>
      </c>
      <c r="U633" s="114" t="e">
        <f t="shared" si="69"/>
        <v>#DIV/0!</v>
      </c>
      <c r="Y633" s="10"/>
    </row>
    <row r="634" spans="1:25" x14ac:dyDescent="0.35">
      <c r="A634" s="21"/>
      <c r="B634" s="57"/>
      <c r="C634" s="37"/>
      <c r="D634" s="21" t="e">
        <f>VLOOKUP(C634,'Customer List'!$A$3:$N$4129,2,0)</f>
        <v>#N/A</v>
      </c>
      <c r="E634" s="42"/>
      <c r="F634" s="50"/>
      <c r="G634" s="128"/>
      <c r="H634" s="50"/>
      <c r="I634" s="113"/>
      <c r="J634" s="21"/>
      <c r="K634" s="50">
        <f t="shared" si="68"/>
        <v>0</v>
      </c>
      <c r="L634" s="136"/>
      <c r="M634" s="36"/>
      <c r="N634" s="36"/>
      <c r="O634" s="36"/>
      <c r="P634" s="36"/>
      <c r="Q634" s="36"/>
      <c r="R634" s="36"/>
      <c r="S634" s="136">
        <f t="shared" si="67"/>
        <v>0</v>
      </c>
      <c r="U634" s="114" t="e">
        <f t="shared" si="69"/>
        <v>#DIV/0!</v>
      </c>
      <c r="Y634" s="10"/>
    </row>
    <row r="635" spans="1:25" x14ac:dyDescent="0.35">
      <c r="A635" s="21"/>
      <c r="B635" s="57"/>
      <c r="C635" s="37"/>
      <c r="D635" s="21" t="e">
        <f>VLOOKUP(C635,'Customer List'!$A$3:$N$4129,2,0)</f>
        <v>#N/A</v>
      </c>
      <c r="E635" s="42"/>
      <c r="F635" s="50"/>
      <c r="G635" s="128"/>
      <c r="H635" s="50"/>
      <c r="I635" s="113"/>
      <c r="J635" s="21"/>
      <c r="K635" s="50">
        <f t="shared" si="68"/>
        <v>0</v>
      </c>
      <c r="L635" s="36"/>
      <c r="M635" s="36"/>
      <c r="N635" s="36"/>
      <c r="O635" s="136"/>
      <c r="P635" s="36"/>
      <c r="Q635" s="36"/>
      <c r="R635" s="36"/>
      <c r="S635" s="136">
        <f t="shared" si="67"/>
        <v>0</v>
      </c>
      <c r="U635" s="114" t="e">
        <f t="shared" si="69"/>
        <v>#DIV/0!</v>
      </c>
      <c r="Y635" s="10"/>
    </row>
    <row r="636" spans="1:25" x14ac:dyDescent="0.35">
      <c r="A636" s="21"/>
      <c r="B636" s="57"/>
      <c r="C636" s="37"/>
      <c r="D636" s="21" t="e">
        <f>VLOOKUP(C636,'Customer List'!$A$3:$N$4129,2,0)</f>
        <v>#N/A</v>
      </c>
      <c r="E636" s="42"/>
      <c r="F636" s="50"/>
      <c r="G636" s="128"/>
      <c r="H636" s="50"/>
      <c r="I636" s="113"/>
      <c r="J636" s="21"/>
      <c r="K636" s="50">
        <f t="shared" si="68"/>
        <v>0</v>
      </c>
      <c r="L636" s="36"/>
      <c r="M636" s="36"/>
      <c r="N636" s="36"/>
      <c r="O636" s="36"/>
      <c r="P636" s="36"/>
      <c r="Q636" s="136"/>
      <c r="R636" s="36"/>
      <c r="S636" s="136">
        <f t="shared" si="67"/>
        <v>0</v>
      </c>
      <c r="U636" s="114" t="e">
        <f t="shared" si="69"/>
        <v>#DIV/0!</v>
      </c>
      <c r="Y636" s="10"/>
    </row>
    <row r="637" spans="1:25" x14ac:dyDescent="0.35">
      <c r="A637" s="21"/>
      <c r="B637" s="57"/>
      <c r="C637" s="37"/>
      <c r="D637" s="21" t="e">
        <f>VLOOKUP(C637,'Customer List'!$A$3:$N$4129,2,0)</f>
        <v>#N/A</v>
      </c>
      <c r="E637" s="42"/>
      <c r="F637" s="50"/>
      <c r="G637" s="128"/>
      <c r="H637" s="50"/>
      <c r="I637" s="113"/>
      <c r="J637" s="21"/>
      <c r="K637" s="50">
        <f t="shared" si="68"/>
        <v>0</v>
      </c>
      <c r="L637" s="36"/>
      <c r="M637" s="36"/>
      <c r="N637" s="36"/>
      <c r="O637" s="36"/>
      <c r="P637" s="36"/>
      <c r="Q637" s="136"/>
      <c r="R637" s="36"/>
      <c r="S637" s="136">
        <f t="shared" si="67"/>
        <v>0</v>
      </c>
      <c r="U637" s="114" t="e">
        <f t="shared" si="69"/>
        <v>#DIV/0!</v>
      </c>
      <c r="Y637" s="10"/>
    </row>
    <row r="638" spans="1:25" x14ac:dyDescent="0.35">
      <c r="A638" s="21"/>
      <c r="B638" s="57"/>
      <c r="C638" s="37"/>
      <c r="D638" s="21" t="e">
        <f>VLOOKUP(C638,'Customer List'!$A$3:$N$4129,2,0)</f>
        <v>#N/A</v>
      </c>
      <c r="E638" s="42"/>
      <c r="F638" s="50"/>
      <c r="G638" s="128"/>
      <c r="H638" s="50"/>
      <c r="I638" s="113"/>
      <c r="J638" s="21"/>
      <c r="K638" s="50">
        <f t="shared" si="68"/>
        <v>0</v>
      </c>
      <c r="L638" s="36"/>
      <c r="M638" s="36"/>
      <c r="N638" s="36"/>
      <c r="O638" s="36"/>
      <c r="P638" s="36"/>
      <c r="Q638" s="36"/>
      <c r="R638" s="36"/>
      <c r="S638" s="136">
        <f t="shared" si="67"/>
        <v>0</v>
      </c>
      <c r="U638" s="114" t="e">
        <f t="shared" si="69"/>
        <v>#DIV/0!</v>
      </c>
      <c r="Y638" s="10"/>
    </row>
    <row r="639" spans="1:25" x14ac:dyDescent="0.35">
      <c r="A639" s="21"/>
      <c r="B639" s="57"/>
      <c r="C639" s="37"/>
      <c r="D639" s="21" t="e">
        <f>VLOOKUP(C639,'Customer List'!$A$3:$N$4129,2,0)</f>
        <v>#N/A</v>
      </c>
      <c r="E639" s="42"/>
      <c r="F639" s="50"/>
      <c r="G639" s="128"/>
      <c r="H639" s="50"/>
      <c r="I639" s="113"/>
      <c r="J639" s="21"/>
      <c r="K639" s="50">
        <f t="shared" si="68"/>
        <v>0</v>
      </c>
      <c r="L639" s="36"/>
      <c r="M639" s="36"/>
      <c r="N639" s="36"/>
      <c r="O639" s="36"/>
      <c r="P639" s="136"/>
      <c r="Q639" s="36"/>
      <c r="R639" s="36"/>
      <c r="S639" s="136">
        <f t="shared" si="67"/>
        <v>0</v>
      </c>
      <c r="U639" s="114" t="e">
        <f t="shared" si="69"/>
        <v>#DIV/0!</v>
      </c>
      <c r="Y639" s="10"/>
    </row>
    <row r="640" spans="1:25" x14ac:dyDescent="0.35">
      <c r="A640" s="21"/>
      <c r="B640" s="57"/>
      <c r="C640" s="37"/>
      <c r="D640" s="21" t="e">
        <f>VLOOKUP(C640,'Customer List'!$A$3:$N$4129,2,0)</f>
        <v>#N/A</v>
      </c>
      <c r="E640" s="42"/>
      <c r="F640" s="50"/>
      <c r="G640" s="128"/>
      <c r="H640" s="50"/>
      <c r="I640" s="113"/>
      <c r="J640" s="21"/>
      <c r="K640" s="50">
        <f t="shared" si="68"/>
        <v>0</v>
      </c>
      <c r="L640" s="36"/>
      <c r="M640" s="36"/>
      <c r="N640" s="36"/>
      <c r="O640" s="36"/>
      <c r="P640" s="136"/>
      <c r="Q640" s="136"/>
      <c r="R640" s="36"/>
      <c r="S640" s="136">
        <f t="shared" si="67"/>
        <v>0</v>
      </c>
      <c r="U640" s="114" t="e">
        <f t="shared" si="69"/>
        <v>#DIV/0!</v>
      </c>
      <c r="Y640" s="10"/>
    </row>
    <row r="641" spans="1:25" x14ac:dyDescent="0.35">
      <c r="A641" s="21"/>
      <c r="B641" s="57"/>
      <c r="C641" s="37"/>
      <c r="D641" s="21" t="e">
        <f>VLOOKUP(C641,'Customer List'!$A$3:$N$4129,2,0)</f>
        <v>#N/A</v>
      </c>
      <c r="E641" s="42"/>
      <c r="F641" s="50"/>
      <c r="G641" s="128"/>
      <c r="H641" s="50"/>
      <c r="I641" s="113"/>
      <c r="J641" s="21"/>
      <c r="K641" s="50">
        <f t="shared" si="68"/>
        <v>0</v>
      </c>
      <c r="L641" s="36"/>
      <c r="M641" s="36"/>
      <c r="N641" s="36"/>
      <c r="O641" s="36"/>
      <c r="P641" s="136"/>
      <c r="Q641" s="36"/>
      <c r="R641" s="36"/>
      <c r="S641" s="136">
        <f t="shared" si="67"/>
        <v>0</v>
      </c>
      <c r="U641" s="114" t="e">
        <f t="shared" si="69"/>
        <v>#DIV/0!</v>
      </c>
      <c r="Y641" s="10"/>
    </row>
    <row r="642" spans="1:25" x14ac:dyDescent="0.35">
      <c r="A642" s="21"/>
      <c r="B642" s="57"/>
      <c r="C642" s="37"/>
      <c r="D642" s="21" t="e">
        <f>VLOOKUP(C642,'Customer List'!$A$3:$N$4129,2,0)</f>
        <v>#N/A</v>
      </c>
      <c r="E642" s="42"/>
      <c r="F642" s="50"/>
      <c r="G642" s="128"/>
      <c r="H642" s="50"/>
      <c r="I642" s="113"/>
      <c r="J642" s="21"/>
      <c r="K642" s="50">
        <f t="shared" si="68"/>
        <v>0</v>
      </c>
      <c r="L642" s="36"/>
      <c r="M642" s="36"/>
      <c r="N642" s="36"/>
      <c r="O642" s="36"/>
      <c r="P642" s="36"/>
      <c r="Q642" s="136"/>
      <c r="R642" s="36"/>
      <c r="S642" s="136">
        <f t="shared" si="67"/>
        <v>0</v>
      </c>
      <c r="U642" s="114" t="e">
        <f t="shared" si="69"/>
        <v>#DIV/0!</v>
      </c>
      <c r="Y642" s="10"/>
    </row>
    <row r="643" spans="1:25" x14ac:dyDescent="0.35">
      <c r="A643" s="21"/>
      <c r="B643" s="57"/>
      <c r="C643" s="37"/>
      <c r="D643" s="21" t="e">
        <f>VLOOKUP(C643,'Customer List'!$A$3:$N$4129,2,0)</f>
        <v>#N/A</v>
      </c>
      <c r="E643" s="42"/>
      <c r="F643" s="50"/>
      <c r="G643" s="128"/>
      <c r="H643" s="50"/>
      <c r="I643" s="113"/>
      <c r="J643" s="21"/>
      <c r="K643" s="50">
        <f t="shared" si="68"/>
        <v>0</v>
      </c>
      <c r="L643" s="136"/>
      <c r="M643" s="36"/>
      <c r="N643" s="36"/>
      <c r="O643" s="36"/>
      <c r="P643" s="36"/>
      <c r="Q643" s="36"/>
      <c r="R643" s="36"/>
      <c r="S643" s="136">
        <f t="shared" si="67"/>
        <v>0</v>
      </c>
      <c r="U643" s="114" t="e">
        <f t="shared" si="69"/>
        <v>#DIV/0!</v>
      </c>
      <c r="Y643" s="10"/>
    </row>
    <row r="644" spans="1:25" x14ac:dyDescent="0.35">
      <c r="A644" s="21"/>
      <c r="B644" s="57"/>
      <c r="C644" s="37"/>
      <c r="D644" s="21" t="e">
        <f>VLOOKUP(C644,'Customer List'!$A$3:$N$4129,2,0)</f>
        <v>#N/A</v>
      </c>
      <c r="E644" s="42"/>
      <c r="F644" s="50"/>
      <c r="G644" s="128"/>
      <c r="H644" s="50"/>
      <c r="I644" s="113"/>
      <c r="J644" s="21"/>
      <c r="K644" s="50">
        <f t="shared" si="68"/>
        <v>0</v>
      </c>
      <c r="L644" s="36"/>
      <c r="M644" s="36"/>
      <c r="N644" s="36"/>
      <c r="O644" s="36"/>
      <c r="P644" s="36"/>
      <c r="Q644" s="136"/>
      <c r="R644" s="36"/>
      <c r="S644" s="136">
        <f t="shared" si="67"/>
        <v>0</v>
      </c>
      <c r="U644" s="114" t="e">
        <f t="shared" si="69"/>
        <v>#DIV/0!</v>
      </c>
      <c r="Y644" s="10"/>
    </row>
    <row r="645" spans="1:25" x14ac:dyDescent="0.35">
      <c r="A645" s="21"/>
      <c r="B645" s="57"/>
      <c r="C645" s="37"/>
      <c r="D645" s="21" t="e">
        <f>VLOOKUP(C645,'Customer List'!$A$3:$N$4129,2,0)</f>
        <v>#N/A</v>
      </c>
      <c r="E645" s="42"/>
      <c r="F645" s="50"/>
      <c r="G645" s="128"/>
      <c r="H645" s="50"/>
      <c r="I645" s="113"/>
      <c r="J645" s="21"/>
      <c r="K645" s="50">
        <f t="shared" si="68"/>
        <v>0</v>
      </c>
      <c r="L645" s="36"/>
      <c r="M645" s="36"/>
      <c r="N645" s="36"/>
      <c r="O645" s="136"/>
      <c r="P645" s="36"/>
      <c r="Q645" s="36"/>
      <c r="R645" s="36"/>
      <c r="S645" s="136">
        <f t="shared" si="67"/>
        <v>0</v>
      </c>
      <c r="U645" s="114" t="e">
        <f t="shared" si="69"/>
        <v>#DIV/0!</v>
      </c>
      <c r="Y645" s="10"/>
    </row>
    <row r="646" spans="1:25" x14ac:dyDescent="0.35">
      <c r="A646" s="21"/>
      <c r="B646" s="57"/>
      <c r="C646" s="37"/>
      <c r="D646" s="21" t="e">
        <f>VLOOKUP(C646,'Customer List'!$A$3:$N$4129,2,0)</f>
        <v>#N/A</v>
      </c>
      <c r="E646" s="42"/>
      <c r="F646" s="50"/>
      <c r="G646" s="128"/>
      <c r="H646" s="50"/>
      <c r="I646" s="113"/>
      <c r="J646" s="21"/>
      <c r="K646" s="50">
        <f t="shared" si="68"/>
        <v>0</v>
      </c>
      <c r="L646" s="36"/>
      <c r="M646" s="36"/>
      <c r="N646" s="36"/>
      <c r="O646" s="36"/>
      <c r="P646" s="36"/>
      <c r="Q646" s="136"/>
      <c r="R646" s="36"/>
      <c r="S646" s="136">
        <f t="shared" si="67"/>
        <v>0</v>
      </c>
      <c r="U646" s="114" t="e">
        <f t="shared" si="69"/>
        <v>#DIV/0!</v>
      </c>
      <c r="Y646" s="10"/>
    </row>
    <row r="647" spans="1:25" x14ac:dyDescent="0.35">
      <c r="A647" s="21"/>
      <c r="B647" s="57"/>
      <c r="C647" s="37"/>
      <c r="D647" s="21" t="e">
        <f>VLOOKUP(C647,'Customer List'!$A$3:$N$4129,2,0)</f>
        <v>#N/A</v>
      </c>
      <c r="E647" s="42"/>
      <c r="F647" s="50"/>
      <c r="G647" s="128"/>
      <c r="H647" s="50"/>
      <c r="I647" s="113"/>
      <c r="J647" s="21"/>
      <c r="K647" s="50">
        <f t="shared" si="68"/>
        <v>0</v>
      </c>
      <c r="L647" s="36"/>
      <c r="M647" s="36"/>
      <c r="N647" s="36"/>
      <c r="O647" s="36"/>
      <c r="P647" s="36"/>
      <c r="Q647" s="136"/>
      <c r="R647" s="36"/>
      <c r="S647" s="136">
        <f t="shared" si="67"/>
        <v>0</v>
      </c>
      <c r="U647" s="114" t="e">
        <f t="shared" si="69"/>
        <v>#DIV/0!</v>
      </c>
      <c r="Y647" s="10"/>
    </row>
    <row r="648" spans="1:25" x14ac:dyDescent="0.35">
      <c r="A648" s="21"/>
      <c r="B648" s="57"/>
      <c r="C648" s="37"/>
      <c r="D648" s="21" t="e">
        <f>VLOOKUP(C648,'Customer List'!$A$3:$N$4129,2,0)</f>
        <v>#N/A</v>
      </c>
      <c r="E648" s="42"/>
      <c r="F648" s="50"/>
      <c r="G648" s="128"/>
      <c r="H648" s="50"/>
      <c r="I648" s="113"/>
      <c r="J648" s="21"/>
      <c r="K648" s="50">
        <f t="shared" si="68"/>
        <v>0</v>
      </c>
      <c r="L648" s="36"/>
      <c r="M648" s="36"/>
      <c r="N648" s="36"/>
      <c r="O648" s="36"/>
      <c r="P648" s="36"/>
      <c r="Q648" s="36"/>
      <c r="R648" s="36"/>
      <c r="S648" s="136">
        <f t="shared" si="67"/>
        <v>0</v>
      </c>
      <c r="U648" s="114" t="e">
        <f t="shared" si="69"/>
        <v>#DIV/0!</v>
      </c>
      <c r="Y648" s="10"/>
    </row>
    <row r="649" spans="1:25" x14ac:dyDescent="0.35">
      <c r="A649" s="21"/>
      <c r="B649" s="57"/>
      <c r="C649" s="37"/>
      <c r="D649" s="21" t="e">
        <f>VLOOKUP(C649,'Customer List'!$A$3:$N$4129,2,0)</f>
        <v>#N/A</v>
      </c>
      <c r="E649" s="42"/>
      <c r="F649" s="50"/>
      <c r="G649" s="128"/>
      <c r="H649" s="50"/>
      <c r="I649" s="113"/>
      <c r="J649" s="21"/>
      <c r="K649" s="50">
        <f t="shared" si="68"/>
        <v>0</v>
      </c>
      <c r="L649" s="36"/>
      <c r="M649" s="36"/>
      <c r="N649" s="36"/>
      <c r="O649" s="36"/>
      <c r="P649" s="36"/>
      <c r="Q649" s="136"/>
      <c r="R649" s="36"/>
      <c r="S649" s="136">
        <f t="shared" si="67"/>
        <v>0</v>
      </c>
      <c r="U649" s="114" t="e">
        <f t="shared" si="69"/>
        <v>#DIV/0!</v>
      </c>
      <c r="Y649" s="10"/>
    </row>
    <row r="650" spans="1:25" x14ac:dyDescent="0.35">
      <c r="A650" s="21"/>
      <c r="B650" s="57"/>
      <c r="C650" s="37"/>
      <c r="D650" s="21" t="e">
        <f>VLOOKUP(C650,'Customer List'!$A$3:$N$4129,2,0)</f>
        <v>#N/A</v>
      </c>
      <c r="E650" s="42"/>
      <c r="F650" s="50"/>
      <c r="G650" s="128"/>
      <c r="H650" s="50"/>
      <c r="I650" s="113"/>
      <c r="J650" s="21"/>
      <c r="K650" s="50">
        <f t="shared" ref="K650:K713" si="71">F650+G650-H650-J650</f>
        <v>0</v>
      </c>
      <c r="L650" s="36"/>
      <c r="M650" s="36"/>
      <c r="N650" s="36"/>
      <c r="O650" s="36"/>
      <c r="P650" s="36"/>
      <c r="Q650" s="136"/>
      <c r="R650" s="36"/>
      <c r="S650" s="136">
        <f t="shared" si="67"/>
        <v>0</v>
      </c>
      <c r="U650" s="114" t="e">
        <f t="shared" si="69"/>
        <v>#DIV/0!</v>
      </c>
      <c r="Y650" s="10"/>
    </row>
    <row r="651" spans="1:25" x14ac:dyDescent="0.35">
      <c r="A651" s="21"/>
      <c r="B651" s="57"/>
      <c r="C651" s="37"/>
      <c r="D651" s="21" t="e">
        <f>VLOOKUP(C651,'Customer List'!$A$3:$N$4129,2,0)</f>
        <v>#N/A</v>
      </c>
      <c r="E651" s="42"/>
      <c r="F651" s="50"/>
      <c r="G651" s="128"/>
      <c r="H651" s="50"/>
      <c r="I651" s="113"/>
      <c r="J651" s="21"/>
      <c r="K651" s="50">
        <f t="shared" si="71"/>
        <v>0</v>
      </c>
      <c r="L651" s="36"/>
      <c r="M651" s="36"/>
      <c r="N651" s="36"/>
      <c r="O651" s="36"/>
      <c r="P651" s="136"/>
      <c r="Q651" s="36"/>
      <c r="R651" s="36"/>
      <c r="S651" s="136">
        <f t="shared" si="67"/>
        <v>0</v>
      </c>
      <c r="U651" s="114" t="e">
        <f t="shared" si="69"/>
        <v>#DIV/0!</v>
      </c>
      <c r="Y651" s="10"/>
    </row>
    <row r="652" spans="1:25" x14ac:dyDescent="0.35">
      <c r="A652" s="21"/>
      <c r="B652" s="57"/>
      <c r="C652" s="37"/>
      <c r="D652" s="21" t="e">
        <f>VLOOKUP(C652,'Customer List'!$A$3:$N$4129,2,0)</f>
        <v>#N/A</v>
      </c>
      <c r="E652" s="42"/>
      <c r="F652" s="50"/>
      <c r="G652" s="128"/>
      <c r="H652" s="50"/>
      <c r="I652" s="113"/>
      <c r="J652" s="21"/>
      <c r="K652" s="50">
        <f t="shared" si="71"/>
        <v>0</v>
      </c>
      <c r="L652" s="36"/>
      <c r="M652" s="36"/>
      <c r="N652" s="36"/>
      <c r="O652" s="36"/>
      <c r="P652" s="36"/>
      <c r="Q652" s="36"/>
      <c r="R652" s="36"/>
      <c r="S652" s="136">
        <f t="shared" si="67"/>
        <v>0</v>
      </c>
      <c r="U652" s="114" t="e">
        <f t="shared" si="69"/>
        <v>#DIV/0!</v>
      </c>
      <c r="Y652" s="10"/>
    </row>
    <row r="653" spans="1:25" x14ac:dyDescent="0.35">
      <c r="A653" s="21"/>
      <c r="B653" s="57"/>
      <c r="C653" s="37"/>
      <c r="D653" s="21" t="e">
        <f>VLOOKUP(C653,'Customer List'!$A$3:$N$4129,2,0)</f>
        <v>#N/A</v>
      </c>
      <c r="E653" s="42"/>
      <c r="F653" s="50"/>
      <c r="G653" s="128"/>
      <c r="H653" s="50"/>
      <c r="I653" s="113"/>
      <c r="J653" s="21"/>
      <c r="K653" s="50">
        <f t="shared" si="71"/>
        <v>0</v>
      </c>
      <c r="L653" s="36"/>
      <c r="M653" s="36"/>
      <c r="N653" s="36"/>
      <c r="O653" s="36"/>
      <c r="P653" s="36"/>
      <c r="Q653" s="36"/>
      <c r="R653" s="36"/>
      <c r="S653" s="136">
        <f t="shared" si="67"/>
        <v>0</v>
      </c>
      <c r="U653" s="114" t="e">
        <f t="shared" si="69"/>
        <v>#DIV/0!</v>
      </c>
      <c r="Y653" s="10"/>
    </row>
    <row r="654" spans="1:25" x14ac:dyDescent="0.35">
      <c r="A654" s="21"/>
      <c r="B654" s="57"/>
      <c r="C654" s="37"/>
      <c r="D654" s="21" t="e">
        <f>VLOOKUP(C654,'Customer List'!$A$3:$N$4129,2,0)</f>
        <v>#N/A</v>
      </c>
      <c r="E654" s="42"/>
      <c r="F654" s="50"/>
      <c r="G654" s="128"/>
      <c r="H654" s="50"/>
      <c r="I654" s="113"/>
      <c r="J654" s="21"/>
      <c r="K654" s="50">
        <f t="shared" si="71"/>
        <v>0</v>
      </c>
      <c r="L654" s="36"/>
      <c r="M654" s="36"/>
      <c r="N654" s="36"/>
      <c r="O654" s="36"/>
      <c r="P654" s="36"/>
      <c r="Q654" s="36"/>
      <c r="R654" s="36"/>
      <c r="S654" s="136">
        <f t="shared" si="67"/>
        <v>0</v>
      </c>
      <c r="U654" s="114" t="e">
        <f t="shared" si="69"/>
        <v>#DIV/0!</v>
      </c>
      <c r="Y654" s="10"/>
    </row>
    <row r="655" spans="1:25" x14ac:dyDescent="0.35">
      <c r="A655" s="21"/>
      <c r="B655" s="57"/>
      <c r="C655" s="37"/>
      <c r="D655" s="21" t="e">
        <f>VLOOKUP(C655,'Customer List'!$A$3:$N$4129,2,0)</f>
        <v>#N/A</v>
      </c>
      <c r="E655" s="42"/>
      <c r="F655" s="50"/>
      <c r="G655" s="128"/>
      <c r="H655" s="50"/>
      <c r="I655" s="113"/>
      <c r="J655" s="21"/>
      <c r="K655" s="50">
        <f t="shared" si="71"/>
        <v>0</v>
      </c>
      <c r="L655" s="36"/>
      <c r="M655" s="36"/>
      <c r="N655" s="36"/>
      <c r="O655" s="36"/>
      <c r="P655" s="36"/>
      <c r="Q655" s="36"/>
      <c r="R655" s="36"/>
      <c r="S655" s="136">
        <f t="shared" si="67"/>
        <v>0</v>
      </c>
      <c r="U655" s="114" t="e">
        <f t="shared" ref="U655:U722" si="72">T655/(F655+G655)</f>
        <v>#DIV/0!</v>
      </c>
      <c r="Y655" s="10"/>
    </row>
    <row r="656" spans="1:25" x14ac:dyDescent="0.35">
      <c r="A656" s="21"/>
      <c r="B656" s="57"/>
      <c r="C656" s="37"/>
      <c r="D656" s="21" t="e">
        <f>VLOOKUP(C656,'Customer List'!$A$3:$N$4129,2,0)</f>
        <v>#N/A</v>
      </c>
      <c r="E656" s="42"/>
      <c r="F656" s="50"/>
      <c r="G656" s="128"/>
      <c r="H656" s="50"/>
      <c r="I656" s="113"/>
      <c r="J656" s="21"/>
      <c r="K656" s="50">
        <f t="shared" si="71"/>
        <v>0</v>
      </c>
      <c r="L656" s="36"/>
      <c r="M656" s="36"/>
      <c r="N656" s="36"/>
      <c r="O656" s="36"/>
      <c r="P656" s="36"/>
      <c r="Q656" s="36"/>
      <c r="R656" s="36"/>
      <c r="S656" s="136">
        <f t="shared" si="67"/>
        <v>0</v>
      </c>
      <c r="U656" s="114" t="e">
        <f t="shared" si="72"/>
        <v>#DIV/0!</v>
      </c>
      <c r="Y656" s="10"/>
    </row>
    <row r="657" spans="1:25" x14ac:dyDescent="0.35">
      <c r="A657" s="21"/>
      <c r="B657" s="57"/>
      <c r="C657" s="37"/>
      <c r="D657" s="21" t="e">
        <f>VLOOKUP(C657,'Customer List'!$A$3:$N$4129,2,0)</f>
        <v>#N/A</v>
      </c>
      <c r="E657" s="42"/>
      <c r="F657" s="50"/>
      <c r="G657" s="128"/>
      <c r="H657" s="50"/>
      <c r="I657" s="113"/>
      <c r="J657" s="21"/>
      <c r="K657" s="50">
        <f t="shared" si="71"/>
        <v>0</v>
      </c>
      <c r="L657" s="36"/>
      <c r="M657" s="36"/>
      <c r="N657" s="36"/>
      <c r="O657" s="36"/>
      <c r="P657" s="36"/>
      <c r="Q657" s="36"/>
      <c r="R657" s="36"/>
      <c r="S657" s="136">
        <f t="shared" si="67"/>
        <v>0</v>
      </c>
      <c r="U657" s="114" t="e">
        <f t="shared" si="72"/>
        <v>#DIV/0!</v>
      </c>
      <c r="Y657" s="10"/>
    </row>
    <row r="658" spans="1:25" x14ac:dyDescent="0.35">
      <c r="A658" s="21"/>
      <c r="B658" s="57"/>
      <c r="C658" s="37"/>
      <c r="D658" s="21" t="e">
        <f>VLOOKUP(C658,'Customer List'!$A$3:$N$4129,2,0)</f>
        <v>#N/A</v>
      </c>
      <c r="E658" s="42"/>
      <c r="F658" s="50"/>
      <c r="G658" s="128"/>
      <c r="H658" s="50"/>
      <c r="I658" s="113"/>
      <c r="J658" s="21"/>
      <c r="K658" s="50">
        <f t="shared" si="71"/>
        <v>0</v>
      </c>
      <c r="L658" s="36"/>
      <c r="M658" s="36"/>
      <c r="N658" s="36"/>
      <c r="O658" s="36"/>
      <c r="P658" s="36"/>
      <c r="Q658" s="36"/>
      <c r="R658" s="36"/>
      <c r="S658" s="136">
        <f t="shared" si="67"/>
        <v>0</v>
      </c>
      <c r="U658" s="114" t="e">
        <f t="shared" si="72"/>
        <v>#DIV/0!</v>
      </c>
      <c r="Y658" s="10"/>
    </row>
    <row r="659" spans="1:25" x14ac:dyDescent="0.35">
      <c r="A659" s="21"/>
      <c r="B659" s="57"/>
      <c r="C659" s="37"/>
      <c r="D659" s="21" t="e">
        <f>VLOOKUP(C659,'Customer List'!$A$3:$N$4129,2,0)</f>
        <v>#N/A</v>
      </c>
      <c r="E659" s="42"/>
      <c r="F659" s="50"/>
      <c r="G659" s="128"/>
      <c r="H659" s="50"/>
      <c r="I659" s="113"/>
      <c r="J659" s="21"/>
      <c r="K659" s="50">
        <f t="shared" si="71"/>
        <v>0</v>
      </c>
      <c r="L659" s="36"/>
      <c r="M659" s="36"/>
      <c r="N659" s="36"/>
      <c r="O659" s="36"/>
      <c r="P659" s="36"/>
      <c r="Q659" s="36"/>
      <c r="R659" s="36"/>
      <c r="S659" s="136">
        <f t="shared" si="67"/>
        <v>0</v>
      </c>
      <c r="U659" s="114" t="e">
        <f t="shared" si="72"/>
        <v>#DIV/0!</v>
      </c>
      <c r="Y659" s="10"/>
    </row>
    <row r="660" spans="1:25" x14ac:dyDescent="0.35">
      <c r="A660" s="21"/>
      <c r="B660" s="57"/>
      <c r="C660" s="37"/>
      <c r="D660" s="21" t="e">
        <f>VLOOKUP(C660,'Customer List'!$A$3:$N$4129,2,0)</f>
        <v>#N/A</v>
      </c>
      <c r="E660" s="42"/>
      <c r="F660" s="50"/>
      <c r="G660" s="128"/>
      <c r="H660" s="50"/>
      <c r="I660" s="113"/>
      <c r="J660" s="21"/>
      <c r="K660" s="50">
        <f t="shared" si="71"/>
        <v>0</v>
      </c>
      <c r="L660" s="36"/>
      <c r="M660" s="36"/>
      <c r="N660" s="36"/>
      <c r="O660" s="36"/>
      <c r="P660" s="36"/>
      <c r="Q660" s="36"/>
      <c r="R660" s="36"/>
      <c r="S660" s="136">
        <f t="shared" si="67"/>
        <v>0</v>
      </c>
      <c r="U660" s="114" t="e">
        <f t="shared" si="72"/>
        <v>#DIV/0!</v>
      </c>
      <c r="Y660" s="10" t="e">
        <f>Y628-X660</f>
        <v>#REF!</v>
      </c>
    </row>
    <row r="661" spans="1:25" x14ac:dyDescent="0.35">
      <c r="A661" s="21"/>
      <c r="B661" s="57"/>
      <c r="C661" s="37"/>
      <c r="D661" s="21" t="e">
        <f>VLOOKUP(C661,'Customer List'!$A$3:$N$4129,2,0)</f>
        <v>#N/A</v>
      </c>
      <c r="E661" s="42"/>
      <c r="F661" s="50"/>
      <c r="G661" s="128"/>
      <c r="H661" s="50"/>
      <c r="I661" s="113"/>
      <c r="J661" s="21"/>
      <c r="K661" s="50">
        <f t="shared" si="71"/>
        <v>0</v>
      </c>
      <c r="L661" s="36"/>
      <c r="M661" s="36"/>
      <c r="N661" s="36"/>
      <c r="O661" s="36"/>
      <c r="P661" s="36"/>
      <c r="Q661" s="36"/>
      <c r="R661" s="36"/>
      <c r="S661" s="136">
        <f t="shared" si="67"/>
        <v>0</v>
      </c>
      <c r="U661" s="114" t="e">
        <f t="shared" si="72"/>
        <v>#DIV/0!</v>
      </c>
      <c r="Y661" s="10"/>
    </row>
    <row r="662" spans="1:25" x14ac:dyDescent="0.35">
      <c r="A662" s="21"/>
      <c r="B662" s="57"/>
      <c r="C662" s="37"/>
      <c r="D662" s="21" t="e">
        <f>VLOOKUP(C662,'Customer List'!$A$3:$N$4129,2,0)</f>
        <v>#N/A</v>
      </c>
      <c r="E662" s="42"/>
      <c r="F662" s="50"/>
      <c r="G662" s="128"/>
      <c r="H662" s="50"/>
      <c r="I662" s="113"/>
      <c r="J662" s="21"/>
      <c r="K662" s="50">
        <f t="shared" si="71"/>
        <v>0</v>
      </c>
      <c r="L662" s="36"/>
      <c r="M662" s="36"/>
      <c r="N662" s="36"/>
      <c r="O662" s="36"/>
      <c r="P662" s="36"/>
      <c r="Q662" s="36"/>
      <c r="R662" s="36"/>
      <c r="S662" s="136">
        <f t="shared" si="67"/>
        <v>0</v>
      </c>
      <c r="U662" s="114" t="e">
        <f t="shared" si="72"/>
        <v>#DIV/0!</v>
      </c>
      <c r="Y662" s="10" t="e">
        <f>Y660-X662</f>
        <v>#REF!</v>
      </c>
    </row>
    <row r="663" spans="1:25" x14ac:dyDescent="0.35">
      <c r="A663" s="21"/>
      <c r="B663" s="57"/>
      <c r="C663" s="21"/>
      <c r="D663" s="21" t="e">
        <f>VLOOKUP(C663,'Customer List'!$A$3:$N$4129,2,0)</f>
        <v>#N/A</v>
      </c>
      <c r="E663" s="42"/>
      <c r="F663" s="50"/>
      <c r="G663" s="128"/>
      <c r="H663" s="50"/>
      <c r="I663" s="113"/>
      <c r="J663" s="21"/>
      <c r="K663" s="50">
        <f t="shared" si="71"/>
        <v>0</v>
      </c>
      <c r="L663" s="36"/>
      <c r="M663" s="36"/>
      <c r="N663" s="36"/>
      <c r="O663" s="36"/>
      <c r="P663" s="36"/>
      <c r="Q663" s="36"/>
      <c r="R663" s="36"/>
      <c r="S663" s="136">
        <f t="shared" si="67"/>
        <v>0</v>
      </c>
      <c r="U663" s="114" t="e">
        <f t="shared" si="72"/>
        <v>#DIV/0!</v>
      </c>
      <c r="Y663" s="10" t="e">
        <f>Y662-X663</f>
        <v>#REF!</v>
      </c>
    </row>
    <row r="664" spans="1:25" x14ac:dyDescent="0.35">
      <c r="A664" s="21"/>
      <c r="B664" s="57"/>
      <c r="C664" s="21"/>
      <c r="D664" s="21" t="e">
        <f>VLOOKUP(C664,'Customer List'!$A$3:$N$4129,2,0)</f>
        <v>#N/A</v>
      </c>
      <c r="E664" s="42"/>
      <c r="F664" s="50"/>
      <c r="G664" s="128"/>
      <c r="H664" s="50"/>
      <c r="I664" s="113"/>
      <c r="J664" s="21"/>
      <c r="K664" s="50">
        <f t="shared" si="71"/>
        <v>0</v>
      </c>
      <c r="L664" s="36"/>
      <c r="M664" s="36"/>
      <c r="N664" s="36"/>
      <c r="O664" s="36"/>
      <c r="P664" s="36"/>
      <c r="Q664" s="36"/>
      <c r="R664" s="36"/>
      <c r="S664" s="136">
        <f t="shared" si="67"/>
        <v>0</v>
      </c>
      <c r="U664" s="114" t="e">
        <f t="shared" si="72"/>
        <v>#DIV/0!</v>
      </c>
    </row>
    <row r="665" spans="1:25" x14ac:dyDescent="0.35">
      <c r="A665" s="21"/>
      <c r="B665" s="57"/>
      <c r="C665" s="37"/>
      <c r="D665" s="21" t="e">
        <f>VLOOKUP(C665,'Customer List'!$A$3:$N$4129,2,0)</f>
        <v>#N/A</v>
      </c>
      <c r="E665" s="42"/>
      <c r="F665" s="50"/>
      <c r="G665" s="128"/>
      <c r="H665" s="50"/>
      <c r="I665" s="113"/>
      <c r="J665" s="21"/>
      <c r="K665" s="50">
        <f t="shared" si="71"/>
        <v>0</v>
      </c>
      <c r="L665" s="36"/>
      <c r="M665" s="36"/>
      <c r="N665" s="36"/>
      <c r="O665" s="36"/>
      <c r="P665" s="36"/>
      <c r="Q665" s="36"/>
      <c r="R665" s="36"/>
      <c r="S665" s="136">
        <f t="shared" si="67"/>
        <v>0</v>
      </c>
      <c r="U665" s="114" t="e">
        <f t="shared" si="72"/>
        <v>#DIV/0!</v>
      </c>
    </row>
    <row r="666" spans="1:25" x14ac:dyDescent="0.35">
      <c r="A666" s="21"/>
      <c r="B666" s="57"/>
      <c r="C666" s="21"/>
      <c r="D666" s="21" t="e">
        <f>VLOOKUP(C666,'Customer List'!$A$3:$N$4129,2,0)</f>
        <v>#N/A</v>
      </c>
      <c r="E666" s="42"/>
      <c r="F666" s="50"/>
      <c r="G666" s="128"/>
      <c r="H666" s="50"/>
      <c r="I666" s="113"/>
      <c r="J666" s="21"/>
      <c r="K666" s="50">
        <f t="shared" si="71"/>
        <v>0</v>
      </c>
      <c r="L666" s="36"/>
      <c r="M666" s="36"/>
      <c r="N666" s="36"/>
      <c r="O666" s="36"/>
      <c r="P666" s="36"/>
      <c r="Q666" s="36"/>
      <c r="R666" s="36"/>
      <c r="S666" s="136">
        <f t="shared" si="67"/>
        <v>0</v>
      </c>
      <c r="U666" s="114" t="e">
        <f t="shared" si="72"/>
        <v>#DIV/0!</v>
      </c>
    </row>
    <row r="667" spans="1:25" x14ac:dyDescent="0.35">
      <c r="A667" s="21"/>
      <c r="B667" s="57"/>
      <c r="C667" s="21"/>
      <c r="D667" s="21" t="e">
        <f>VLOOKUP(C667,'Customer List'!$A$3:$N$4129,2,0)</f>
        <v>#N/A</v>
      </c>
      <c r="E667" s="42"/>
      <c r="F667" s="50"/>
      <c r="G667" s="128"/>
      <c r="H667" s="50"/>
      <c r="I667" s="113"/>
      <c r="J667" s="21"/>
      <c r="K667" s="50">
        <f t="shared" si="71"/>
        <v>0</v>
      </c>
      <c r="L667" s="36"/>
      <c r="M667" s="36"/>
      <c r="N667" s="36"/>
      <c r="O667" s="36"/>
      <c r="P667" s="36"/>
      <c r="Q667" s="36"/>
      <c r="R667" s="36"/>
      <c r="S667" s="136">
        <f t="shared" si="67"/>
        <v>0</v>
      </c>
      <c r="U667" s="114" t="e">
        <f t="shared" si="72"/>
        <v>#DIV/0!</v>
      </c>
    </row>
    <row r="668" spans="1:25" x14ac:dyDescent="0.35">
      <c r="A668" s="21"/>
      <c r="B668" s="57"/>
      <c r="C668" s="21"/>
      <c r="D668" s="21" t="e">
        <f>VLOOKUP(C668,'Customer List'!$A$3:$N$4129,2,0)</f>
        <v>#N/A</v>
      </c>
      <c r="E668" s="42"/>
      <c r="F668" s="50"/>
      <c r="G668" s="128"/>
      <c r="H668" s="50"/>
      <c r="I668" s="113"/>
      <c r="J668" s="21"/>
      <c r="K668" s="50">
        <f t="shared" si="71"/>
        <v>0</v>
      </c>
      <c r="L668" s="36"/>
      <c r="M668" s="36"/>
      <c r="N668" s="36"/>
      <c r="O668" s="36"/>
      <c r="P668" s="36"/>
      <c r="Q668" s="36"/>
      <c r="R668" s="36"/>
      <c r="S668" s="136">
        <f t="shared" si="67"/>
        <v>0</v>
      </c>
      <c r="U668" s="114" t="e">
        <f t="shared" si="72"/>
        <v>#DIV/0!</v>
      </c>
    </row>
    <row r="669" spans="1:25" x14ac:dyDescent="0.35">
      <c r="A669" s="21"/>
      <c r="B669" s="57"/>
      <c r="C669" s="21"/>
      <c r="D669" s="21" t="e">
        <f>VLOOKUP(C669,'Customer List'!$A$3:$N$4129,2,0)</f>
        <v>#N/A</v>
      </c>
      <c r="E669" s="42"/>
      <c r="F669" s="50"/>
      <c r="G669" s="128"/>
      <c r="H669" s="50"/>
      <c r="I669" s="113"/>
      <c r="J669" s="21"/>
      <c r="K669" s="50">
        <f t="shared" si="71"/>
        <v>0</v>
      </c>
      <c r="L669" s="36"/>
      <c r="M669" s="36"/>
      <c r="N669" s="36"/>
      <c r="O669" s="36"/>
      <c r="P669" s="36"/>
      <c r="Q669" s="36"/>
      <c r="R669" s="36"/>
      <c r="S669" s="136">
        <f t="shared" si="67"/>
        <v>0</v>
      </c>
      <c r="U669" s="114" t="e">
        <f t="shared" si="72"/>
        <v>#DIV/0!</v>
      </c>
    </row>
    <row r="670" spans="1:25" x14ac:dyDescent="0.35">
      <c r="A670" s="21"/>
      <c r="B670" s="57"/>
      <c r="C670" s="21"/>
      <c r="D670" s="21" t="e">
        <f>VLOOKUP(C670,'Customer List'!$A$3:$N$4129,2,0)</f>
        <v>#N/A</v>
      </c>
      <c r="E670" s="42"/>
      <c r="F670" s="50"/>
      <c r="G670" s="128"/>
      <c r="H670" s="50"/>
      <c r="I670" s="113"/>
      <c r="J670" s="21"/>
      <c r="K670" s="50">
        <f t="shared" si="71"/>
        <v>0</v>
      </c>
      <c r="L670" s="36"/>
      <c r="M670" s="36"/>
      <c r="N670" s="36"/>
      <c r="O670" s="36"/>
      <c r="P670" s="36"/>
      <c r="Q670" s="36"/>
      <c r="R670" s="36"/>
      <c r="S670" s="136">
        <f t="shared" si="67"/>
        <v>0</v>
      </c>
      <c r="U670" s="114" t="e">
        <f t="shared" si="72"/>
        <v>#DIV/0!</v>
      </c>
    </row>
    <row r="671" spans="1:25" x14ac:dyDescent="0.35">
      <c r="A671" s="21"/>
      <c r="B671" s="57"/>
      <c r="C671" s="21"/>
      <c r="D671" s="21" t="e">
        <f>VLOOKUP(C671,'Customer List'!$A$3:$N$4129,2,0)</f>
        <v>#N/A</v>
      </c>
      <c r="E671" s="42"/>
      <c r="F671" s="50"/>
      <c r="G671" s="128"/>
      <c r="H671" s="50"/>
      <c r="I671" s="113"/>
      <c r="J671" s="21"/>
      <c r="K671" s="50">
        <f t="shared" si="71"/>
        <v>0</v>
      </c>
      <c r="L671" s="36"/>
      <c r="M671" s="36"/>
      <c r="N671" s="36"/>
      <c r="O671" s="36"/>
      <c r="P671" s="36"/>
      <c r="Q671" s="36"/>
      <c r="R671" s="36"/>
      <c r="S671" s="136">
        <f t="shared" si="67"/>
        <v>0</v>
      </c>
      <c r="U671" s="114" t="e">
        <f t="shared" si="72"/>
        <v>#DIV/0!</v>
      </c>
    </row>
    <row r="672" spans="1:25" x14ac:dyDescent="0.35">
      <c r="A672" s="21"/>
      <c r="B672" s="57"/>
      <c r="C672" s="21"/>
      <c r="D672" s="21" t="e">
        <f>VLOOKUP(C672,'Customer List'!$A$3:$N$4129,2,0)</f>
        <v>#N/A</v>
      </c>
      <c r="E672" s="42"/>
      <c r="F672" s="50"/>
      <c r="G672" s="128"/>
      <c r="H672" s="50"/>
      <c r="I672" s="113"/>
      <c r="J672" s="21"/>
      <c r="K672" s="50">
        <f t="shared" si="71"/>
        <v>0</v>
      </c>
      <c r="L672" s="36"/>
      <c r="M672" s="36"/>
      <c r="N672" s="36"/>
      <c r="O672" s="36"/>
      <c r="P672" s="36"/>
      <c r="Q672" s="36"/>
      <c r="R672" s="36"/>
      <c r="S672" s="136">
        <f t="shared" si="67"/>
        <v>0</v>
      </c>
      <c r="U672" s="114" t="e">
        <f t="shared" si="72"/>
        <v>#DIV/0!</v>
      </c>
    </row>
    <row r="673" spans="1:21" x14ac:dyDescent="0.35">
      <c r="A673" s="21"/>
      <c r="B673" s="57"/>
      <c r="C673" s="21"/>
      <c r="D673" s="21" t="e">
        <f>VLOOKUP(C673,'Customer List'!$A$3:$N$4129,2,0)</f>
        <v>#N/A</v>
      </c>
      <c r="E673" s="42"/>
      <c r="F673" s="50"/>
      <c r="G673" s="128"/>
      <c r="H673" s="50"/>
      <c r="I673" s="113"/>
      <c r="J673" s="21"/>
      <c r="K673" s="50">
        <f t="shared" si="71"/>
        <v>0</v>
      </c>
      <c r="L673" s="36"/>
      <c r="M673" s="36"/>
      <c r="N673" s="36"/>
      <c r="O673" s="36"/>
      <c r="P673" s="36"/>
      <c r="Q673" s="36"/>
      <c r="R673" s="36"/>
      <c r="S673" s="136">
        <f t="shared" si="67"/>
        <v>0</v>
      </c>
      <c r="U673" s="114" t="e">
        <f t="shared" si="72"/>
        <v>#DIV/0!</v>
      </c>
    </row>
    <row r="674" spans="1:21" x14ac:dyDescent="0.35">
      <c r="A674" s="21"/>
      <c r="B674" s="57"/>
      <c r="C674" s="21"/>
      <c r="D674" s="21" t="e">
        <f>VLOOKUP(C674,'Customer List'!$A$3:$N$4129,2,0)</f>
        <v>#N/A</v>
      </c>
      <c r="E674" s="42"/>
      <c r="F674" s="50"/>
      <c r="G674" s="128"/>
      <c r="H674" s="50"/>
      <c r="I674" s="113"/>
      <c r="J674" s="21"/>
      <c r="K674" s="50">
        <f t="shared" si="71"/>
        <v>0</v>
      </c>
      <c r="L674" s="36"/>
      <c r="M674" s="36"/>
      <c r="N674" s="36"/>
      <c r="O674" s="36"/>
      <c r="P674" s="36"/>
      <c r="Q674" s="36"/>
      <c r="R674" s="36"/>
      <c r="S674" s="136">
        <f t="shared" si="67"/>
        <v>0</v>
      </c>
      <c r="U674" s="114" t="e">
        <f t="shared" si="72"/>
        <v>#DIV/0!</v>
      </c>
    </row>
    <row r="675" spans="1:21" x14ac:dyDescent="0.35">
      <c r="A675" s="21"/>
      <c r="B675" s="57"/>
      <c r="C675" s="21"/>
      <c r="D675" s="21" t="e">
        <f>VLOOKUP(C675,'Customer List'!$A$3:$N$4129,2,0)</f>
        <v>#N/A</v>
      </c>
      <c r="E675" s="42"/>
      <c r="F675" s="50"/>
      <c r="G675" s="128"/>
      <c r="H675" s="50"/>
      <c r="I675" s="113"/>
      <c r="J675" s="21"/>
      <c r="K675" s="50">
        <f t="shared" si="71"/>
        <v>0</v>
      </c>
      <c r="L675" s="36"/>
      <c r="M675" s="36"/>
      <c r="N675" s="36"/>
      <c r="O675" s="36"/>
      <c r="P675" s="36"/>
      <c r="Q675" s="36"/>
      <c r="R675" s="36"/>
      <c r="S675" s="136">
        <f t="shared" si="67"/>
        <v>0</v>
      </c>
      <c r="U675" s="114" t="e">
        <f t="shared" si="72"/>
        <v>#DIV/0!</v>
      </c>
    </row>
    <row r="676" spans="1:21" x14ac:dyDescent="0.35">
      <c r="A676" s="21"/>
      <c r="B676" s="57"/>
      <c r="C676" s="21"/>
      <c r="D676" s="21" t="e">
        <f>VLOOKUP(C676,'Customer List'!$A$3:$N$4129,2,0)</f>
        <v>#N/A</v>
      </c>
      <c r="E676" s="42"/>
      <c r="F676" s="50"/>
      <c r="G676" s="128"/>
      <c r="H676" s="50"/>
      <c r="I676" s="113"/>
      <c r="J676" s="21"/>
      <c r="K676" s="50">
        <f t="shared" si="71"/>
        <v>0</v>
      </c>
      <c r="L676" s="36"/>
      <c r="M676" s="36"/>
      <c r="N676" s="36"/>
      <c r="O676" s="36"/>
      <c r="P676" s="36"/>
      <c r="Q676" s="36"/>
      <c r="R676" s="36"/>
      <c r="S676" s="136">
        <f t="shared" si="67"/>
        <v>0</v>
      </c>
      <c r="U676" s="114" t="e">
        <f t="shared" si="72"/>
        <v>#DIV/0!</v>
      </c>
    </row>
    <row r="677" spans="1:21" x14ac:dyDescent="0.35">
      <c r="A677" s="21"/>
      <c r="B677" s="57"/>
      <c r="C677" s="21"/>
      <c r="D677" s="21" t="e">
        <f>VLOOKUP(C677,'Customer List'!$A$3:$N$4129,2,0)</f>
        <v>#N/A</v>
      </c>
      <c r="E677" s="42"/>
      <c r="F677" s="50"/>
      <c r="G677" s="128"/>
      <c r="H677" s="50"/>
      <c r="I677" s="113"/>
      <c r="J677" s="21"/>
      <c r="K677" s="50">
        <f t="shared" si="71"/>
        <v>0</v>
      </c>
      <c r="L677" s="36"/>
      <c r="M677" s="36"/>
      <c r="N677" s="36"/>
      <c r="O677" s="36"/>
      <c r="P677" s="36"/>
      <c r="Q677" s="36"/>
      <c r="R677" s="36"/>
      <c r="S677" s="136">
        <f t="shared" si="67"/>
        <v>0</v>
      </c>
      <c r="U677" s="114" t="e">
        <f t="shared" si="72"/>
        <v>#DIV/0!</v>
      </c>
    </row>
    <row r="678" spans="1:21" x14ac:dyDescent="0.35">
      <c r="A678" s="21"/>
      <c r="B678" s="57"/>
      <c r="C678" s="21"/>
      <c r="D678" s="21" t="e">
        <f>VLOOKUP(C678,'Customer List'!$A$3:$N$4129,2,0)</f>
        <v>#N/A</v>
      </c>
      <c r="E678" s="42"/>
      <c r="F678" s="50"/>
      <c r="G678" s="128"/>
      <c r="H678" s="50"/>
      <c r="I678" s="113"/>
      <c r="J678" s="21"/>
      <c r="K678" s="50">
        <f t="shared" si="71"/>
        <v>0</v>
      </c>
      <c r="L678" s="36"/>
      <c r="M678" s="36"/>
      <c r="N678" s="36"/>
      <c r="O678" s="36"/>
      <c r="P678" s="36"/>
      <c r="Q678" s="36"/>
      <c r="R678" s="36"/>
      <c r="S678" s="136">
        <f t="shared" si="67"/>
        <v>0</v>
      </c>
      <c r="U678" s="114" t="e">
        <f t="shared" si="72"/>
        <v>#DIV/0!</v>
      </c>
    </row>
    <row r="679" spans="1:21" x14ac:dyDescent="0.35">
      <c r="A679" s="21"/>
      <c r="B679" s="57"/>
      <c r="C679" s="21"/>
      <c r="D679" s="21" t="e">
        <f>VLOOKUP(C679,'Customer List'!$A$3:$N$4129,2,0)</f>
        <v>#N/A</v>
      </c>
      <c r="E679" s="42"/>
      <c r="F679" s="50"/>
      <c r="G679" s="128"/>
      <c r="H679" s="50"/>
      <c r="I679" s="113"/>
      <c r="J679" s="21"/>
      <c r="K679" s="50">
        <f t="shared" si="71"/>
        <v>0</v>
      </c>
      <c r="L679" s="36"/>
      <c r="M679" s="36"/>
      <c r="N679" s="36"/>
      <c r="O679" s="36"/>
      <c r="P679" s="36"/>
      <c r="Q679" s="36"/>
      <c r="R679" s="36"/>
      <c r="S679" s="136">
        <f t="shared" si="67"/>
        <v>0</v>
      </c>
      <c r="U679" s="114" t="e">
        <f t="shared" si="72"/>
        <v>#DIV/0!</v>
      </c>
    </row>
    <row r="680" spans="1:21" x14ac:dyDescent="0.35">
      <c r="A680" s="21"/>
      <c r="B680" s="57"/>
      <c r="C680" s="21"/>
      <c r="D680" s="21" t="e">
        <f>VLOOKUP(C680,'Customer List'!$A$3:$N$4129,2,0)</f>
        <v>#N/A</v>
      </c>
      <c r="E680" s="42"/>
      <c r="F680" s="50"/>
      <c r="G680" s="128"/>
      <c r="H680" s="50"/>
      <c r="I680" s="113"/>
      <c r="J680" s="21"/>
      <c r="K680" s="50">
        <f t="shared" si="71"/>
        <v>0</v>
      </c>
      <c r="L680" s="36"/>
      <c r="M680" s="36"/>
      <c r="N680" s="36"/>
      <c r="O680" s="36"/>
      <c r="P680" s="36"/>
      <c r="Q680" s="36"/>
      <c r="R680" s="36"/>
      <c r="S680" s="136">
        <f t="shared" si="67"/>
        <v>0</v>
      </c>
      <c r="U680" s="114" t="e">
        <f t="shared" si="72"/>
        <v>#DIV/0!</v>
      </c>
    </row>
    <row r="681" spans="1:21" x14ac:dyDescent="0.35">
      <c r="A681" s="21"/>
      <c r="B681" s="57"/>
      <c r="C681" s="21"/>
      <c r="D681" s="21" t="e">
        <f>VLOOKUP(C681,'Customer List'!$A$3:$N$4129,2,0)</f>
        <v>#N/A</v>
      </c>
      <c r="E681" s="42"/>
      <c r="F681" s="50"/>
      <c r="G681" s="128"/>
      <c r="H681" s="50"/>
      <c r="I681" s="113"/>
      <c r="J681" s="21"/>
      <c r="K681" s="50">
        <f t="shared" si="71"/>
        <v>0</v>
      </c>
      <c r="L681" s="36"/>
      <c r="M681" s="36"/>
      <c r="N681" s="36"/>
      <c r="O681" s="36"/>
      <c r="P681" s="36"/>
      <c r="Q681" s="36"/>
      <c r="R681" s="36"/>
      <c r="S681" s="136">
        <f t="shared" si="67"/>
        <v>0</v>
      </c>
      <c r="U681" s="114" t="e">
        <f t="shared" si="72"/>
        <v>#DIV/0!</v>
      </c>
    </row>
    <row r="682" spans="1:21" x14ac:dyDescent="0.35">
      <c r="A682" s="21"/>
      <c r="B682" s="57"/>
      <c r="C682" s="21"/>
      <c r="D682" s="21" t="e">
        <f>VLOOKUP(C682,'Customer List'!$A$3:$N$4129,2,0)</f>
        <v>#N/A</v>
      </c>
      <c r="E682" s="42"/>
      <c r="F682" s="50"/>
      <c r="G682" s="128"/>
      <c r="H682" s="50"/>
      <c r="I682" s="113"/>
      <c r="J682" s="21"/>
      <c r="K682" s="50">
        <f t="shared" si="71"/>
        <v>0</v>
      </c>
      <c r="L682" s="36"/>
      <c r="M682" s="36"/>
      <c r="N682" s="36"/>
      <c r="O682" s="36"/>
      <c r="P682" s="36"/>
      <c r="Q682" s="36"/>
      <c r="R682" s="36"/>
      <c r="S682" s="136">
        <f t="shared" si="67"/>
        <v>0</v>
      </c>
      <c r="U682" s="114" t="e">
        <f t="shared" si="72"/>
        <v>#DIV/0!</v>
      </c>
    </row>
    <row r="683" spans="1:21" x14ac:dyDescent="0.35">
      <c r="A683" s="21"/>
      <c r="B683" s="57"/>
      <c r="C683" s="21"/>
      <c r="D683" s="21" t="e">
        <f>VLOOKUP(C683,'Customer List'!$A$3:$N$4129,2,0)</f>
        <v>#N/A</v>
      </c>
      <c r="E683" s="42"/>
      <c r="F683" s="50"/>
      <c r="G683" s="128"/>
      <c r="H683" s="50"/>
      <c r="I683" s="113"/>
      <c r="J683" s="21"/>
      <c r="K683" s="50">
        <f t="shared" si="71"/>
        <v>0</v>
      </c>
      <c r="L683" s="36"/>
      <c r="M683" s="36"/>
      <c r="N683" s="36"/>
      <c r="O683" s="36"/>
      <c r="P683" s="36"/>
      <c r="Q683" s="36"/>
      <c r="R683" s="36"/>
      <c r="S683" s="136">
        <f t="shared" si="67"/>
        <v>0</v>
      </c>
      <c r="U683" s="114" t="e">
        <f t="shared" si="72"/>
        <v>#DIV/0!</v>
      </c>
    </row>
    <row r="684" spans="1:21" x14ac:dyDescent="0.35">
      <c r="A684" s="21"/>
      <c r="B684" s="57"/>
      <c r="C684" s="21"/>
      <c r="D684" s="21" t="e">
        <f>VLOOKUP(C684,'Customer List'!$A$3:$N$4129,2,0)</f>
        <v>#N/A</v>
      </c>
      <c r="E684" s="42"/>
      <c r="F684" s="50"/>
      <c r="G684" s="128"/>
      <c r="H684" s="50"/>
      <c r="I684" s="113"/>
      <c r="J684" s="21"/>
      <c r="K684" s="50">
        <f t="shared" si="71"/>
        <v>0</v>
      </c>
      <c r="L684" s="36"/>
      <c r="M684" s="36"/>
      <c r="N684" s="36"/>
      <c r="O684" s="36"/>
      <c r="P684" s="36"/>
      <c r="Q684" s="36"/>
      <c r="R684" s="36"/>
      <c r="S684" s="136">
        <f t="shared" si="67"/>
        <v>0</v>
      </c>
      <c r="U684" s="114" t="e">
        <f t="shared" si="72"/>
        <v>#DIV/0!</v>
      </c>
    </row>
    <row r="685" spans="1:21" x14ac:dyDescent="0.35">
      <c r="A685" s="21"/>
      <c r="B685" s="57"/>
      <c r="C685" s="21"/>
      <c r="D685" s="21" t="e">
        <f>VLOOKUP(C685,'Customer List'!$A$3:$N$4129,2,0)</f>
        <v>#N/A</v>
      </c>
      <c r="E685" s="42"/>
      <c r="F685" s="50"/>
      <c r="G685" s="128"/>
      <c r="H685" s="50"/>
      <c r="I685" s="113"/>
      <c r="J685" s="21"/>
      <c r="K685" s="50">
        <f t="shared" si="71"/>
        <v>0</v>
      </c>
      <c r="L685" s="36"/>
      <c r="M685" s="36"/>
      <c r="N685" s="36"/>
      <c r="O685" s="36"/>
      <c r="P685" s="36"/>
      <c r="Q685" s="36"/>
      <c r="R685" s="36"/>
      <c r="S685" s="136">
        <f t="shared" si="67"/>
        <v>0</v>
      </c>
      <c r="U685" s="114" t="e">
        <f t="shared" si="72"/>
        <v>#DIV/0!</v>
      </c>
    </row>
    <row r="686" spans="1:21" x14ac:dyDescent="0.35">
      <c r="A686" s="21"/>
      <c r="B686" s="57"/>
      <c r="C686" s="21"/>
      <c r="D686" s="21" t="e">
        <f>VLOOKUP(C686,'Customer List'!$A$3:$N$4129,2,0)</f>
        <v>#N/A</v>
      </c>
      <c r="E686" s="42"/>
      <c r="F686" s="50"/>
      <c r="G686" s="128"/>
      <c r="H686" s="50"/>
      <c r="I686" s="113"/>
      <c r="J686" s="21"/>
      <c r="K686" s="50">
        <f t="shared" si="71"/>
        <v>0</v>
      </c>
      <c r="L686" s="36"/>
      <c r="M686" s="36"/>
      <c r="N686" s="36"/>
      <c r="O686" s="36"/>
      <c r="P686" s="36"/>
      <c r="Q686" s="36"/>
      <c r="R686" s="36"/>
      <c r="S686" s="136">
        <f t="shared" si="67"/>
        <v>0</v>
      </c>
      <c r="U686" s="114" t="e">
        <f t="shared" si="72"/>
        <v>#DIV/0!</v>
      </c>
    </row>
    <row r="687" spans="1:21" x14ac:dyDescent="0.35">
      <c r="A687" s="21"/>
      <c r="B687" s="57"/>
      <c r="C687" s="21"/>
      <c r="D687" s="21" t="e">
        <f>VLOOKUP(C687,'Customer List'!$A$3:$N$4129,2,0)</f>
        <v>#N/A</v>
      </c>
      <c r="E687" s="42"/>
      <c r="F687" s="50"/>
      <c r="G687" s="128"/>
      <c r="H687" s="50"/>
      <c r="I687" s="113"/>
      <c r="J687" s="21"/>
      <c r="K687" s="50">
        <f t="shared" si="71"/>
        <v>0</v>
      </c>
      <c r="L687" s="36"/>
      <c r="M687" s="36"/>
      <c r="N687" s="36"/>
      <c r="O687" s="36"/>
      <c r="P687" s="36"/>
      <c r="Q687" s="136"/>
      <c r="R687" s="36"/>
      <c r="S687" s="136">
        <f t="shared" si="67"/>
        <v>0</v>
      </c>
      <c r="U687" s="114" t="e">
        <f t="shared" si="72"/>
        <v>#DIV/0!</v>
      </c>
    </row>
    <row r="688" spans="1:21" x14ac:dyDescent="0.35">
      <c r="A688" s="21"/>
      <c r="B688" s="57"/>
      <c r="C688" s="21"/>
      <c r="D688" s="21" t="e">
        <f>VLOOKUP(C688,'Customer List'!$A$3:$N$4129,2,0)</f>
        <v>#N/A</v>
      </c>
      <c r="E688" s="42"/>
      <c r="F688" s="50"/>
      <c r="G688" s="128"/>
      <c r="H688" s="50"/>
      <c r="I688" s="113"/>
      <c r="J688" s="21"/>
      <c r="K688" s="50">
        <f t="shared" si="71"/>
        <v>0</v>
      </c>
      <c r="L688" s="136"/>
      <c r="M688" s="36"/>
      <c r="N688" s="36"/>
      <c r="O688" s="36"/>
      <c r="P688" s="36"/>
      <c r="Q688" s="36"/>
      <c r="R688" s="36"/>
      <c r="S688" s="136">
        <f t="shared" si="67"/>
        <v>0</v>
      </c>
      <c r="U688" s="114" t="e">
        <f t="shared" si="72"/>
        <v>#DIV/0!</v>
      </c>
    </row>
    <row r="689" spans="1:21" x14ac:dyDescent="0.35">
      <c r="A689" s="21"/>
      <c r="B689" s="57"/>
      <c r="C689" s="21"/>
      <c r="D689" s="21" t="e">
        <f>VLOOKUP(C689,'Customer List'!$A$3:$N$4129,2,0)</f>
        <v>#N/A</v>
      </c>
      <c r="E689" s="42"/>
      <c r="F689" s="50"/>
      <c r="G689" s="128"/>
      <c r="H689" s="50"/>
      <c r="I689" s="113"/>
      <c r="J689" s="21"/>
      <c r="K689" s="50">
        <f t="shared" si="71"/>
        <v>0</v>
      </c>
      <c r="L689" s="36"/>
      <c r="M689" s="36"/>
      <c r="N689" s="36"/>
      <c r="O689" s="36"/>
      <c r="P689" s="36"/>
      <c r="Q689" s="36"/>
      <c r="R689" s="36"/>
      <c r="S689" s="136">
        <f t="shared" si="67"/>
        <v>0</v>
      </c>
      <c r="U689" s="114" t="e">
        <f t="shared" si="72"/>
        <v>#DIV/0!</v>
      </c>
    </row>
    <row r="690" spans="1:21" x14ac:dyDescent="0.35">
      <c r="A690" s="21"/>
      <c r="B690" s="57"/>
      <c r="C690" s="21"/>
      <c r="D690" s="21" t="e">
        <f>VLOOKUP(C690,'Customer List'!$A$3:$N$4129,2,0)</f>
        <v>#N/A</v>
      </c>
      <c r="E690" s="42"/>
      <c r="F690" s="50"/>
      <c r="G690" s="128"/>
      <c r="H690" s="50"/>
      <c r="I690" s="113"/>
      <c r="J690" s="21"/>
      <c r="K690" s="50">
        <f t="shared" si="71"/>
        <v>0</v>
      </c>
      <c r="L690" s="36"/>
      <c r="M690" s="36"/>
      <c r="N690" s="136"/>
      <c r="O690" s="36"/>
      <c r="P690" s="36"/>
      <c r="Q690" s="36"/>
      <c r="R690" s="36"/>
      <c r="S690" s="136">
        <f t="shared" si="67"/>
        <v>0</v>
      </c>
      <c r="U690" s="114" t="e">
        <f t="shared" si="72"/>
        <v>#DIV/0!</v>
      </c>
    </row>
    <row r="691" spans="1:21" x14ac:dyDescent="0.35">
      <c r="A691" s="21"/>
      <c r="B691" s="57"/>
      <c r="C691" s="21"/>
      <c r="D691" s="21" t="e">
        <f>VLOOKUP(C691,'Customer List'!$A$3:$N$4129,2,0)</f>
        <v>#N/A</v>
      </c>
      <c r="E691" s="42"/>
      <c r="F691" s="50"/>
      <c r="G691" s="128"/>
      <c r="H691" s="50"/>
      <c r="I691" s="113"/>
      <c r="J691" s="21"/>
      <c r="K691" s="50">
        <f t="shared" si="71"/>
        <v>0</v>
      </c>
      <c r="L691" s="36"/>
      <c r="M691" s="36"/>
      <c r="N691" s="36"/>
      <c r="O691" s="36"/>
      <c r="P691" s="136"/>
      <c r="Q691" s="36"/>
      <c r="R691" s="36"/>
      <c r="S691" s="136">
        <f t="shared" si="67"/>
        <v>0</v>
      </c>
      <c r="U691" s="114" t="e">
        <f t="shared" si="72"/>
        <v>#DIV/0!</v>
      </c>
    </row>
    <row r="692" spans="1:21" x14ac:dyDescent="0.35">
      <c r="A692" s="21"/>
      <c r="B692" s="57"/>
      <c r="C692" s="21"/>
      <c r="D692" s="21" t="e">
        <f>VLOOKUP(C692,'Customer List'!$A$3:$N$4129,2,0)</f>
        <v>#N/A</v>
      </c>
      <c r="E692" s="42"/>
      <c r="F692" s="50"/>
      <c r="G692" s="128"/>
      <c r="H692" s="50"/>
      <c r="I692" s="113"/>
      <c r="J692" s="21"/>
      <c r="K692" s="50">
        <f t="shared" si="71"/>
        <v>0</v>
      </c>
      <c r="L692" s="36"/>
      <c r="M692" s="36"/>
      <c r="N692" s="36"/>
      <c r="O692" s="36"/>
      <c r="P692" s="36"/>
      <c r="Q692" s="136"/>
      <c r="R692" s="36"/>
      <c r="S692" s="136">
        <f t="shared" si="67"/>
        <v>0</v>
      </c>
      <c r="U692" s="114" t="e">
        <f t="shared" si="72"/>
        <v>#DIV/0!</v>
      </c>
    </row>
    <row r="693" spans="1:21" x14ac:dyDescent="0.35">
      <c r="A693" s="21"/>
      <c r="B693" s="57"/>
      <c r="C693" s="21"/>
      <c r="D693" s="21" t="e">
        <f>VLOOKUP(C693,'Customer List'!$A$3:$N$4129,2,0)</f>
        <v>#N/A</v>
      </c>
      <c r="E693" s="42"/>
      <c r="F693" s="50"/>
      <c r="G693" s="128"/>
      <c r="H693" s="50"/>
      <c r="I693" s="113"/>
      <c r="J693" s="21"/>
      <c r="K693" s="50">
        <f t="shared" si="71"/>
        <v>0</v>
      </c>
      <c r="L693" s="136"/>
      <c r="M693" s="36"/>
      <c r="N693" s="36"/>
      <c r="O693" s="36"/>
      <c r="P693" s="36"/>
      <c r="Q693" s="36"/>
      <c r="R693" s="36"/>
      <c r="S693" s="136">
        <f t="shared" si="67"/>
        <v>0</v>
      </c>
      <c r="U693" s="114" t="e">
        <f t="shared" si="72"/>
        <v>#DIV/0!</v>
      </c>
    </row>
    <row r="694" spans="1:21" x14ac:dyDescent="0.35">
      <c r="A694" s="21"/>
      <c r="B694" s="57"/>
      <c r="C694" s="21"/>
      <c r="D694" s="21" t="e">
        <f>VLOOKUP(C694,'Customer List'!$A$3:$N$4129,2,0)</f>
        <v>#N/A</v>
      </c>
      <c r="E694" s="42"/>
      <c r="F694" s="50"/>
      <c r="G694" s="128"/>
      <c r="H694" s="50"/>
      <c r="I694" s="113"/>
      <c r="J694" s="21"/>
      <c r="K694" s="50">
        <f t="shared" si="71"/>
        <v>0</v>
      </c>
      <c r="L694" s="36"/>
      <c r="M694" s="36"/>
      <c r="N694" s="36"/>
      <c r="O694" s="36"/>
      <c r="P694" s="36"/>
      <c r="Q694" s="136"/>
      <c r="R694" s="36"/>
      <c r="S694" s="136">
        <f t="shared" si="67"/>
        <v>0</v>
      </c>
      <c r="U694" s="114" t="e">
        <f t="shared" si="72"/>
        <v>#DIV/0!</v>
      </c>
    </row>
    <row r="695" spans="1:21" x14ac:dyDescent="0.35">
      <c r="A695" s="21"/>
      <c r="B695" s="57"/>
      <c r="C695" s="21"/>
      <c r="D695" s="21" t="e">
        <f>VLOOKUP(C695,'Customer List'!$A$3:$N$4129,2,0)</f>
        <v>#N/A</v>
      </c>
      <c r="E695" s="42"/>
      <c r="F695" s="50"/>
      <c r="G695" s="128"/>
      <c r="H695" s="50"/>
      <c r="I695" s="113"/>
      <c r="J695" s="21"/>
      <c r="K695" s="50">
        <f t="shared" si="71"/>
        <v>0</v>
      </c>
      <c r="L695" s="136"/>
      <c r="M695" s="36"/>
      <c r="N695" s="36"/>
      <c r="O695" s="36"/>
      <c r="P695" s="36"/>
      <c r="Q695" s="36"/>
      <c r="R695" s="36"/>
      <c r="S695" s="136">
        <f t="shared" si="67"/>
        <v>0</v>
      </c>
      <c r="U695" s="114" t="e">
        <f t="shared" si="72"/>
        <v>#DIV/0!</v>
      </c>
    </row>
    <row r="696" spans="1:21" x14ac:dyDescent="0.35">
      <c r="A696" s="21"/>
      <c r="B696" s="57"/>
      <c r="C696" s="21"/>
      <c r="D696" s="21" t="e">
        <f>VLOOKUP(C696,'Customer List'!$A$3:$N$4129,2,0)</f>
        <v>#N/A</v>
      </c>
      <c r="E696" s="42"/>
      <c r="F696" s="50"/>
      <c r="G696" s="128"/>
      <c r="H696" s="50"/>
      <c r="I696" s="113"/>
      <c r="J696" s="21"/>
      <c r="K696" s="50">
        <f t="shared" si="71"/>
        <v>0</v>
      </c>
      <c r="L696" s="36"/>
      <c r="M696" s="36"/>
      <c r="N696" s="36"/>
      <c r="O696" s="36"/>
      <c r="P696" s="36"/>
      <c r="Q696" s="136"/>
      <c r="R696" s="36"/>
      <c r="S696" s="136">
        <f t="shared" si="67"/>
        <v>0</v>
      </c>
      <c r="U696" s="114" t="e">
        <f t="shared" si="72"/>
        <v>#DIV/0!</v>
      </c>
    </row>
    <row r="697" spans="1:21" x14ac:dyDescent="0.35">
      <c r="A697" s="21"/>
      <c r="B697" s="57"/>
      <c r="C697" s="21"/>
      <c r="D697" s="21" t="e">
        <f>VLOOKUP(C697,'Customer List'!$A$3:$N$4129,2,0)</f>
        <v>#N/A</v>
      </c>
      <c r="E697" s="42"/>
      <c r="F697" s="50"/>
      <c r="G697" s="128"/>
      <c r="H697" s="50"/>
      <c r="I697" s="113"/>
      <c r="J697" s="21"/>
      <c r="K697" s="50">
        <f t="shared" si="71"/>
        <v>0</v>
      </c>
      <c r="L697" s="136"/>
      <c r="M697" s="36"/>
      <c r="N697" s="36"/>
      <c r="O697" s="36"/>
      <c r="P697" s="36"/>
      <c r="Q697" s="36"/>
      <c r="R697" s="36"/>
      <c r="S697" s="136">
        <f t="shared" si="67"/>
        <v>0</v>
      </c>
      <c r="U697" s="114" t="e">
        <f t="shared" si="72"/>
        <v>#DIV/0!</v>
      </c>
    </row>
    <row r="698" spans="1:21" x14ac:dyDescent="0.35">
      <c r="A698" s="21"/>
      <c r="B698" s="57"/>
      <c r="C698" s="21"/>
      <c r="D698" s="21" t="e">
        <f>VLOOKUP(C698,'Customer List'!$A$3:$N$4129,2,0)</f>
        <v>#N/A</v>
      </c>
      <c r="E698" s="42"/>
      <c r="F698" s="50"/>
      <c r="G698" s="128"/>
      <c r="H698" s="50"/>
      <c r="I698" s="113"/>
      <c r="J698" s="21"/>
      <c r="K698" s="50">
        <f t="shared" si="71"/>
        <v>0</v>
      </c>
      <c r="L698" s="36"/>
      <c r="M698" s="136"/>
      <c r="N698" s="36"/>
      <c r="O698" s="36"/>
      <c r="P698" s="36"/>
      <c r="Q698" s="36"/>
      <c r="R698" s="36"/>
      <c r="S698" s="136">
        <f t="shared" si="67"/>
        <v>0</v>
      </c>
      <c r="U698" s="114" t="e">
        <f t="shared" si="72"/>
        <v>#DIV/0!</v>
      </c>
    </row>
    <row r="699" spans="1:21" x14ac:dyDescent="0.35">
      <c r="A699" s="21"/>
      <c r="B699" s="57"/>
      <c r="C699" s="21"/>
      <c r="D699" s="21" t="e">
        <f>VLOOKUP(C699,'Customer List'!$A$3:$N$4129,2,0)</f>
        <v>#N/A</v>
      </c>
      <c r="E699" s="42"/>
      <c r="F699" s="50"/>
      <c r="G699" s="128"/>
      <c r="H699" s="50"/>
      <c r="I699" s="113"/>
      <c r="J699" s="21"/>
      <c r="K699" s="50">
        <f t="shared" si="71"/>
        <v>0</v>
      </c>
      <c r="L699" s="36"/>
      <c r="M699" s="36"/>
      <c r="N699" s="36"/>
      <c r="O699" s="36"/>
      <c r="P699" s="36"/>
      <c r="Q699" s="36"/>
      <c r="R699" s="36"/>
      <c r="S699" s="136">
        <f t="shared" si="67"/>
        <v>0</v>
      </c>
      <c r="U699" s="114" t="e">
        <f t="shared" si="72"/>
        <v>#DIV/0!</v>
      </c>
    </row>
    <row r="700" spans="1:21" x14ac:dyDescent="0.35">
      <c r="A700" s="21"/>
      <c r="B700" s="57"/>
      <c r="C700" s="21"/>
      <c r="D700" s="21" t="e">
        <f>VLOOKUP(C700,'Customer List'!$A$3:$N$4129,2,0)</f>
        <v>#N/A</v>
      </c>
      <c r="E700" s="42"/>
      <c r="F700" s="50"/>
      <c r="G700" s="128"/>
      <c r="H700" s="50"/>
      <c r="I700" s="113"/>
      <c r="J700" s="21"/>
      <c r="K700" s="50">
        <f t="shared" si="71"/>
        <v>0</v>
      </c>
      <c r="L700" s="36"/>
      <c r="M700" s="36"/>
      <c r="N700" s="36"/>
      <c r="O700" s="36"/>
      <c r="P700" s="36"/>
      <c r="Q700" s="36"/>
      <c r="R700" s="36"/>
      <c r="S700" s="136">
        <f t="shared" si="67"/>
        <v>0</v>
      </c>
      <c r="U700" s="114" t="e">
        <f t="shared" si="72"/>
        <v>#DIV/0!</v>
      </c>
    </row>
    <row r="701" spans="1:21" x14ac:dyDescent="0.35">
      <c r="A701" s="21"/>
      <c r="B701" s="57"/>
      <c r="C701" s="21"/>
      <c r="D701" s="21" t="e">
        <f>VLOOKUP(C701,'Customer List'!$A$3:$N$4129,2,0)</f>
        <v>#N/A</v>
      </c>
      <c r="E701" s="42"/>
      <c r="F701" s="50"/>
      <c r="G701" s="50"/>
      <c r="H701" s="50"/>
      <c r="I701" s="113"/>
      <c r="J701" s="21"/>
      <c r="K701" s="50">
        <f t="shared" si="71"/>
        <v>0</v>
      </c>
      <c r="L701" s="36"/>
      <c r="M701" s="36"/>
      <c r="N701" s="36"/>
      <c r="O701" s="36"/>
      <c r="P701" s="36"/>
      <c r="Q701" s="36"/>
      <c r="R701" s="36"/>
      <c r="S701" s="136">
        <f t="shared" si="67"/>
        <v>0</v>
      </c>
      <c r="U701" s="114" t="e">
        <f t="shared" si="72"/>
        <v>#DIV/0!</v>
      </c>
    </row>
    <row r="702" spans="1:21" x14ac:dyDescent="0.35">
      <c r="A702" s="21"/>
      <c r="B702" s="57"/>
      <c r="C702" s="21"/>
      <c r="D702" s="21" t="e">
        <f>VLOOKUP(C702,'Customer List'!$A$3:$N$4129,2,0)</f>
        <v>#N/A</v>
      </c>
      <c r="E702" s="42"/>
      <c r="F702" s="50"/>
      <c r="G702" s="128"/>
      <c r="H702" s="50"/>
      <c r="I702" s="113"/>
      <c r="J702" s="21"/>
      <c r="K702" s="50">
        <f t="shared" si="71"/>
        <v>0</v>
      </c>
      <c r="L702" s="36"/>
      <c r="M702" s="36"/>
      <c r="N702" s="36"/>
      <c r="O702" s="36"/>
      <c r="P702" s="36"/>
      <c r="Q702" s="36"/>
      <c r="R702" s="36"/>
      <c r="S702" s="136">
        <f t="shared" si="67"/>
        <v>0</v>
      </c>
      <c r="U702" s="114" t="e">
        <f t="shared" si="72"/>
        <v>#DIV/0!</v>
      </c>
    </row>
    <row r="703" spans="1:21" x14ac:dyDescent="0.35">
      <c r="A703" s="21"/>
      <c r="B703" s="57"/>
      <c r="C703" s="21"/>
      <c r="D703" s="21" t="e">
        <f>VLOOKUP(C703,'Customer List'!$A$3:$N$4129,2,0)</f>
        <v>#N/A</v>
      </c>
      <c r="E703" s="42"/>
      <c r="F703" s="50"/>
      <c r="G703" s="128"/>
      <c r="H703" s="50"/>
      <c r="I703" s="113"/>
      <c r="J703" s="21"/>
      <c r="K703" s="50">
        <f t="shared" si="71"/>
        <v>0</v>
      </c>
      <c r="L703" s="36"/>
      <c r="M703" s="36"/>
      <c r="N703" s="36"/>
      <c r="O703" s="36"/>
      <c r="P703" s="36"/>
      <c r="Q703" s="36"/>
      <c r="R703" s="36"/>
      <c r="S703" s="136">
        <f t="shared" si="67"/>
        <v>0</v>
      </c>
      <c r="U703" s="114" t="e">
        <f t="shared" si="72"/>
        <v>#DIV/0!</v>
      </c>
    </row>
    <row r="704" spans="1:21" x14ac:dyDescent="0.35">
      <c r="A704" s="21"/>
      <c r="B704" s="57"/>
      <c r="C704" s="21"/>
      <c r="D704" s="21" t="e">
        <f>VLOOKUP(C704,'Customer List'!$A$3:$N$4129,2,0)</f>
        <v>#N/A</v>
      </c>
      <c r="E704" s="42"/>
      <c r="F704" s="50"/>
      <c r="G704" s="128"/>
      <c r="H704" s="50"/>
      <c r="I704" s="113"/>
      <c r="J704" s="21"/>
      <c r="K704" s="50">
        <f t="shared" si="71"/>
        <v>0</v>
      </c>
      <c r="L704" s="36"/>
      <c r="M704" s="36"/>
      <c r="N704" s="36"/>
      <c r="O704" s="36"/>
      <c r="P704" s="36"/>
      <c r="Q704" s="36"/>
      <c r="R704" s="36"/>
      <c r="S704" s="136">
        <f t="shared" si="67"/>
        <v>0</v>
      </c>
      <c r="U704" s="114" t="e">
        <f t="shared" si="72"/>
        <v>#DIV/0!</v>
      </c>
    </row>
    <row r="705" spans="1:21" x14ac:dyDescent="0.35">
      <c r="A705" s="21"/>
      <c r="B705" s="57"/>
      <c r="C705" s="21"/>
      <c r="D705" s="21" t="e">
        <f>VLOOKUP(C705,'Customer List'!$A$3:$N$4129,2,0)</f>
        <v>#N/A</v>
      </c>
      <c r="E705" s="42"/>
      <c r="F705" s="50"/>
      <c r="G705" s="128"/>
      <c r="H705" s="50"/>
      <c r="I705" s="113"/>
      <c r="J705" s="21"/>
      <c r="K705" s="50">
        <f t="shared" si="71"/>
        <v>0</v>
      </c>
      <c r="L705" s="36"/>
      <c r="M705" s="36"/>
      <c r="N705" s="36"/>
      <c r="O705" s="36"/>
      <c r="P705" s="36"/>
      <c r="Q705" s="36"/>
      <c r="R705" s="36"/>
      <c r="S705" s="136">
        <f t="shared" si="67"/>
        <v>0</v>
      </c>
      <c r="U705" s="114" t="e">
        <f t="shared" si="72"/>
        <v>#DIV/0!</v>
      </c>
    </row>
    <row r="706" spans="1:21" x14ac:dyDescent="0.35">
      <c r="A706" s="21"/>
      <c r="B706" s="57"/>
      <c r="C706" s="21"/>
      <c r="D706" s="21" t="e">
        <f>VLOOKUP(C706,'Customer List'!$A$3:$N$4129,2,0)</f>
        <v>#N/A</v>
      </c>
      <c r="E706" s="42"/>
      <c r="F706" s="50"/>
      <c r="G706" s="128"/>
      <c r="H706" s="50"/>
      <c r="I706" s="113"/>
      <c r="J706" s="21"/>
      <c r="K706" s="50">
        <f t="shared" si="71"/>
        <v>0</v>
      </c>
      <c r="L706" s="36"/>
      <c r="M706" s="36"/>
      <c r="N706" s="36"/>
      <c r="O706" s="36"/>
      <c r="P706" s="36"/>
      <c r="Q706" s="36"/>
      <c r="R706" s="36"/>
      <c r="S706" s="136">
        <f t="shared" si="67"/>
        <v>0</v>
      </c>
      <c r="U706" s="114" t="e">
        <f t="shared" si="72"/>
        <v>#DIV/0!</v>
      </c>
    </row>
    <row r="707" spans="1:21" x14ac:dyDescent="0.35">
      <c r="A707" s="21"/>
      <c r="B707" s="57"/>
      <c r="C707" s="21"/>
      <c r="D707" s="21" t="e">
        <f>VLOOKUP(C707,'Customer List'!$A$3:$N$4129,2,0)</f>
        <v>#N/A</v>
      </c>
      <c r="E707" s="42"/>
      <c r="F707" s="50"/>
      <c r="G707" s="128"/>
      <c r="H707" s="50"/>
      <c r="I707" s="113"/>
      <c r="J707" s="21"/>
      <c r="K707" s="50">
        <f t="shared" si="71"/>
        <v>0</v>
      </c>
      <c r="L707" s="36"/>
      <c r="M707" s="36"/>
      <c r="N707" s="36"/>
      <c r="O707" s="36"/>
      <c r="P707" s="36"/>
      <c r="Q707" s="36"/>
      <c r="R707" s="36"/>
      <c r="S707" s="136">
        <f t="shared" si="67"/>
        <v>0</v>
      </c>
      <c r="U707" s="114" t="e">
        <f t="shared" si="72"/>
        <v>#DIV/0!</v>
      </c>
    </row>
    <row r="708" spans="1:21" x14ac:dyDescent="0.35">
      <c r="A708" s="21"/>
      <c r="B708" s="57"/>
      <c r="C708" s="21"/>
      <c r="D708" s="21" t="e">
        <f>VLOOKUP(C708,'Customer List'!$A$3:$N$4129,2,0)</f>
        <v>#N/A</v>
      </c>
      <c r="E708" s="42"/>
      <c r="F708" s="50"/>
      <c r="G708" s="128"/>
      <c r="H708" s="50"/>
      <c r="I708" s="113"/>
      <c r="J708" s="21"/>
      <c r="K708" s="50">
        <f t="shared" si="71"/>
        <v>0</v>
      </c>
      <c r="L708" s="36"/>
      <c r="M708" s="36"/>
      <c r="N708" s="36"/>
      <c r="O708" s="36"/>
      <c r="P708" s="36"/>
      <c r="Q708" s="36"/>
      <c r="R708" s="36"/>
      <c r="S708" s="136">
        <f t="shared" si="67"/>
        <v>0</v>
      </c>
      <c r="U708" s="114" t="e">
        <f t="shared" si="72"/>
        <v>#DIV/0!</v>
      </c>
    </row>
    <row r="709" spans="1:21" x14ac:dyDescent="0.35">
      <c r="A709" s="21"/>
      <c r="B709" s="57"/>
      <c r="C709" s="21"/>
      <c r="D709" s="21" t="e">
        <f>VLOOKUP(C709,'Customer List'!$A$3:$N$4129,2,0)</f>
        <v>#N/A</v>
      </c>
      <c r="E709" s="42"/>
      <c r="F709" s="50"/>
      <c r="G709" s="128"/>
      <c r="H709" s="50"/>
      <c r="I709" s="113"/>
      <c r="J709" s="21"/>
      <c r="K709" s="50">
        <f t="shared" si="71"/>
        <v>0</v>
      </c>
      <c r="L709" s="36"/>
      <c r="M709" s="36"/>
      <c r="N709" s="36"/>
      <c r="O709" s="36"/>
      <c r="P709" s="36"/>
      <c r="Q709" s="36"/>
      <c r="R709" s="36"/>
      <c r="S709" s="136">
        <f t="shared" si="67"/>
        <v>0</v>
      </c>
      <c r="U709" s="114" t="e">
        <f t="shared" si="72"/>
        <v>#DIV/0!</v>
      </c>
    </row>
    <row r="710" spans="1:21" x14ac:dyDescent="0.35">
      <c r="A710" s="21"/>
      <c r="B710" s="57"/>
      <c r="C710" s="21"/>
      <c r="D710" s="21" t="e">
        <f>VLOOKUP(C710,'Customer List'!$A$3:$N$4129,2,0)</f>
        <v>#N/A</v>
      </c>
      <c r="E710" s="42"/>
      <c r="F710" s="50"/>
      <c r="G710" s="128"/>
      <c r="H710" s="50"/>
      <c r="I710" s="113"/>
      <c r="J710" s="21"/>
      <c r="K710" s="50">
        <f t="shared" si="71"/>
        <v>0</v>
      </c>
      <c r="L710" s="36"/>
      <c r="M710" s="36"/>
      <c r="N710" s="36"/>
      <c r="O710" s="36"/>
      <c r="P710" s="36"/>
      <c r="Q710" s="36"/>
      <c r="R710" s="36"/>
      <c r="S710" s="136">
        <f t="shared" si="67"/>
        <v>0</v>
      </c>
      <c r="U710" s="114" t="e">
        <f t="shared" si="72"/>
        <v>#DIV/0!</v>
      </c>
    </row>
    <row r="711" spans="1:21" x14ac:dyDescent="0.35">
      <c r="A711" s="21"/>
      <c r="B711" s="57"/>
      <c r="C711" s="21"/>
      <c r="D711" s="21" t="e">
        <f>VLOOKUP(C711,'Customer List'!$A$3:$N$4129,2,0)</f>
        <v>#N/A</v>
      </c>
      <c r="E711" s="49"/>
      <c r="F711" s="69"/>
      <c r="G711" s="128"/>
      <c r="H711" s="50"/>
      <c r="I711" s="113"/>
      <c r="J711" s="21"/>
      <c r="K711" s="50">
        <f t="shared" si="71"/>
        <v>0</v>
      </c>
      <c r="L711" s="36"/>
      <c r="M711" s="36"/>
      <c r="N711" s="36"/>
      <c r="O711" s="36"/>
      <c r="P711" s="36"/>
      <c r="Q711" s="36"/>
      <c r="R711" s="36"/>
      <c r="S711" s="136">
        <f t="shared" si="67"/>
        <v>0</v>
      </c>
      <c r="U711" s="114" t="e">
        <f t="shared" si="72"/>
        <v>#DIV/0!</v>
      </c>
    </row>
    <row r="712" spans="1:21" x14ac:dyDescent="0.35">
      <c r="A712" s="21"/>
      <c r="B712" s="57"/>
      <c r="C712" s="37"/>
      <c r="D712" s="21" t="e">
        <f>VLOOKUP(C712,'Customer List'!$A$3:$N$4129,2,0)</f>
        <v>#N/A</v>
      </c>
      <c r="E712" s="49"/>
      <c r="F712" s="69"/>
      <c r="G712" s="128"/>
      <c r="H712" s="50"/>
      <c r="I712" s="113"/>
      <c r="J712" s="21"/>
      <c r="K712" s="50">
        <f t="shared" si="71"/>
        <v>0</v>
      </c>
      <c r="L712" s="36"/>
      <c r="M712" s="36"/>
      <c r="N712" s="36"/>
      <c r="O712" s="36"/>
      <c r="P712" s="36"/>
      <c r="Q712" s="36"/>
      <c r="R712" s="36"/>
      <c r="S712" s="136">
        <f t="shared" si="67"/>
        <v>0</v>
      </c>
      <c r="U712" s="114" t="e">
        <f t="shared" si="72"/>
        <v>#DIV/0!</v>
      </c>
    </row>
    <row r="713" spans="1:21" x14ac:dyDescent="0.35">
      <c r="A713" s="21"/>
      <c r="B713" s="57"/>
      <c r="C713" s="21"/>
      <c r="D713" s="21" t="e">
        <f>VLOOKUP(C713,'Customer List'!$A$3:$N$4129,2,0)</f>
        <v>#N/A</v>
      </c>
      <c r="E713" s="49"/>
      <c r="F713" s="69"/>
      <c r="G713" s="128"/>
      <c r="H713" s="50"/>
      <c r="I713" s="113"/>
      <c r="J713" s="21"/>
      <c r="K713" s="50">
        <f t="shared" si="71"/>
        <v>0</v>
      </c>
      <c r="L713" s="36"/>
      <c r="M713" s="36"/>
      <c r="N713" s="36"/>
      <c r="O713" s="36"/>
      <c r="P713" s="36"/>
      <c r="Q713" s="36"/>
      <c r="R713" s="36"/>
      <c r="S713" s="136">
        <f t="shared" si="67"/>
        <v>0</v>
      </c>
      <c r="U713" s="114" t="e">
        <f t="shared" si="72"/>
        <v>#DIV/0!</v>
      </c>
    </row>
    <row r="714" spans="1:21" x14ac:dyDescent="0.35">
      <c r="A714" s="21"/>
      <c r="B714" s="57"/>
      <c r="C714" s="21"/>
      <c r="D714" s="21" t="e">
        <f>VLOOKUP(C714,'Customer List'!$A$3:$N$4129,2,0)</f>
        <v>#N/A</v>
      </c>
      <c r="E714" s="49"/>
      <c r="F714" s="69"/>
      <c r="G714" s="128"/>
      <c r="H714" s="50"/>
      <c r="I714" s="113"/>
      <c r="J714" s="21"/>
      <c r="K714" s="50">
        <f t="shared" ref="K714:K808" si="73">F714+G714-H714-J714</f>
        <v>0</v>
      </c>
      <c r="L714" s="36"/>
      <c r="M714" s="36"/>
      <c r="N714" s="36"/>
      <c r="O714" s="36"/>
      <c r="P714" s="36"/>
      <c r="Q714" s="36"/>
      <c r="R714" s="36"/>
      <c r="S714" s="136">
        <f t="shared" si="67"/>
        <v>0</v>
      </c>
      <c r="U714" s="114" t="e">
        <f t="shared" si="72"/>
        <v>#DIV/0!</v>
      </c>
    </row>
    <row r="715" spans="1:21" x14ac:dyDescent="0.35">
      <c r="A715" s="21"/>
      <c r="B715" s="57"/>
      <c r="C715" s="21"/>
      <c r="D715" s="21" t="e">
        <f>VLOOKUP(C715,'Customer List'!$A$3:$N$4129,2,0)</f>
        <v>#N/A</v>
      </c>
      <c r="E715" s="49"/>
      <c r="F715" s="69"/>
      <c r="G715" s="128"/>
      <c r="H715" s="50"/>
      <c r="I715" s="113"/>
      <c r="J715" s="21"/>
      <c r="K715" s="50">
        <f t="shared" si="73"/>
        <v>0</v>
      </c>
      <c r="L715" s="36"/>
      <c r="M715" s="36"/>
      <c r="N715" s="36"/>
      <c r="O715" s="36"/>
      <c r="P715" s="36"/>
      <c r="Q715" s="36"/>
      <c r="R715" s="36"/>
      <c r="S715" s="136">
        <f t="shared" si="67"/>
        <v>0</v>
      </c>
      <c r="U715" s="114" t="e">
        <f t="shared" si="72"/>
        <v>#DIV/0!</v>
      </c>
    </row>
    <row r="716" spans="1:21" x14ac:dyDescent="0.35">
      <c r="A716" s="21"/>
      <c r="B716" s="57"/>
      <c r="C716" s="21"/>
      <c r="D716" s="21" t="e">
        <f>VLOOKUP(C716,'Customer List'!$A$3:$N$4129,2,0)</f>
        <v>#N/A</v>
      </c>
      <c r="E716" s="49"/>
      <c r="F716" s="69"/>
      <c r="G716" s="128"/>
      <c r="H716" s="50"/>
      <c r="I716" s="113"/>
      <c r="J716" s="21"/>
      <c r="K716" s="50">
        <f t="shared" si="73"/>
        <v>0</v>
      </c>
      <c r="L716" s="36"/>
      <c r="M716" s="36"/>
      <c r="N716" s="36"/>
      <c r="O716" s="36"/>
      <c r="P716" s="36"/>
      <c r="Q716" s="36"/>
      <c r="R716" s="36"/>
      <c r="S716" s="136">
        <f t="shared" si="67"/>
        <v>0</v>
      </c>
      <c r="U716" s="114" t="e">
        <f t="shared" si="72"/>
        <v>#DIV/0!</v>
      </c>
    </row>
    <row r="717" spans="1:21" x14ac:dyDescent="0.35">
      <c r="A717" s="21"/>
      <c r="B717" s="57"/>
      <c r="C717" s="21"/>
      <c r="D717" s="21" t="e">
        <f>VLOOKUP(C717,'Customer List'!$A$3:$N$4129,2,0)</f>
        <v>#N/A</v>
      </c>
      <c r="E717" s="49"/>
      <c r="F717" s="69"/>
      <c r="G717" s="128"/>
      <c r="H717" s="50"/>
      <c r="I717" s="113"/>
      <c r="J717" s="21"/>
      <c r="K717" s="50">
        <f t="shared" si="73"/>
        <v>0</v>
      </c>
      <c r="L717" s="36"/>
      <c r="M717" s="36"/>
      <c r="N717" s="36"/>
      <c r="O717" s="36"/>
      <c r="P717" s="36"/>
      <c r="Q717" s="36"/>
      <c r="R717" s="36"/>
      <c r="S717" s="136">
        <f t="shared" si="67"/>
        <v>0</v>
      </c>
      <c r="U717" s="114" t="e">
        <f t="shared" si="72"/>
        <v>#DIV/0!</v>
      </c>
    </row>
    <row r="718" spans="1:21" x14ac:dyDescent="0.35">
      <c r="A718" s="21"/>
      <c r="B718" s="57"/>
      <c r="C718" s="21"/>
      <c r="D718" s="21" t="e">
        <f>VLOOKUP(C718,'Customer List'!$A$3:$N$4129,2,0)</f>
        <v>#N/A</v>
      </c>
      <c r="E718" s="49"/>
      <c r="F718" s="69"/>
      <c r="G718" s="128"/>
      <c r="H718" s="50"/>
      <c r="I718" s="113"/>
      <c r="J718" s="21"/>
      <c r="K718" s="50">
        <f t="shared" si="73"/>
        <v>0</v>
      </c>
      <c r="L718" s="36"/>
      <c r="M718" s="36"/>
      <c r="N718" s="36"/>
      <c r="O718" s="36"/>
      <c r="P718" s="36"/>
      <c r="Q718" s="36"/>
      <c r="R718" s="36"/>
      <c r="S718" s="136">
        <f t="shared" si="67"/>
        <v>0</v>
      </c>
      <c r="U718" s="114" t="e">
        <f t="shared" si="72"/>
        <v>#DIV/0!</v>
      </c>
    </row>
    <row r="719" spans="1:21" x14ac:dyDescent="0.35">
      <c r="A719" s="21"/>
      <c r="B719" s="57"/>
      <c r="C719" s="21"/>
      <c r="D719" s="21" t="e">
        <f>VLOOKUP(C719,'Customer List'!$A$3:$N$4129,2,0)</f>
        <v>#N/A</v>
      </c>
      <c r="E719" s="49"/>
      <c r="F719" s="69"/>
      <c r="G719" s="128"/>
      <c r="H719" s="50"/>
      <c r="I719" s="113"/>
      <c r="J719" s="21"/>
      <c r="K719" s="50">
        <f t="shared" si="73"/>
        <v>0</v>
      </c>
      <c r="L719" s="36"/>
      <c r="M719" s="36"/>
      <c r="N719" s="36"/>
      <c r="O719" s="36"/>
      <c r="P719" s="36"/>
      <c r="Q719" s="36"/>
      <c r="R719" s="36"/>
      <c r="S719" s="136">
        <f t="shared" si="67"/>
        <v>0</v>
      </c>
      <c r="U719" s="114" t="e">
        <f t="shared" si="72"/>
        <v>#DIV/0!</v>
      </c>
    </row>
    <row r="720" spans="1:21" x14ac:dyDescent="0.35">
      <c r="A720" s="21"/>
      <c r="B720" s="57"/>
      <c r="C720" s="21"/>
      <c r="D720" s="21" t="e">
        <f>VLOOKUP(C720,'Customer List'!$A$3:$N$4129,2,0)</f>
        <v>#N/A</v>
      </c>
      <c r="E720" s="49"/>
      <c r="F720" s="69"/>
      <c r="G720" s="128"/>
      <c r="H720" s="50"/>
      <c r="I720" s="113"/>
      <c r="J720" s="21"/>
      <c r="K720" s="50">
        <f t="shared" si="73"/>
        <v>0</v>
      </c>
      <c r="L720" s="36"/>
      <c r="M720" s="36"/>
      <c r="N720" s="36"/>
      <c r="O720" s="36"/>
      <c r="P720" s="36"/>
      <c r="Q720" s="36"/>
      <c r="R720" s="36"/>
      <c r="S720" s="136">
        <f t="shared" si="67"/>
        <v>0</v>
      </c>
      <c r="U720" s="114" t="e">
        <f t="shared" si="72"/>
        <v>#DIV/0!</v>
      </c>
    </row>
    <row r="721" spans="1:21" x14ac:dyDescent="0.35">
      <c r="A721" s="21"/>
      <c r="B721" s="57"/>
      <c r="C721" s="21"/>
      <c r="D721" s="21" t="e">
        <f>VLOOKUP(C721,'Customer List'!$A$3:$N$4129,2,0)</f>
        <v>#N/A</v>
      </c>
      <c r="E721" s="49"/>
      <c r="F721" s="69"/>
      <c r="G721" s="128"/>
      <c r="H721" s="50"/>
      <c r="I721" s="113"/>
      <c r="J721" s="21"/>
      <c r="K721" s="50">
        <f t="shared" si="73"/>
        <v>0</v>
      </c>
      <c r="L721" s="36"/>
      <c r="M721" s="36"/>
      <c r="N721" s="36"/>
      <c r="O721" s="36"/>
      <c r="P721" s="36"/>
      <c r="Q721" s="36"/>
      <c r="R721" s="36"/>
      <c r="S721" s="136">
        <f t="shared" si="67"/>
        <v>0</v>
      </c>
      <c r="U721" s="114" t="e">
        <f t="shared" si="72"/>
        <v>#DIV/0!</v>
      </c>
    </row>
    <row r="722" spans="1:21" x14ac:dyDescent="0.35">
      <c r="A722" s="21"/>
      <c r="B722" s="57"/>
      <c r="C722" s="21"/>
      <c r="D722" s="21" t="e">
        <f>VLOOKUP(C722,'Customer List'!$A$3:$N$4129,2,0)</f>
        <v>#N/A</v>
      </c>
      <c r="E722" s="49"/>
      <c r="F722" s="69"/>
      <c r="G722" s="128"/>
      <c r="H722" s="50"/>
      <c r="I722" s="113"/>
      <c r="J722" s="21"/>
      <c r="K722" s="50">
        <f t="shared" si="73"/>
        <v>0</v>
      </c>
      <c r="L722" s="36"/>
      <c r="M722" s="36"/>
      <c r="N722" s="36"/>
      <c r="O722" s="36"/>
      <c r="P722" s="36"/>
      <c r="Q722" s="36"/>
      <c r="R722" s="36"/>
      <c r="S722" s="136">
        <f t="shared" si="67"/>
        <v>0</v>
      </c>
      <c r="U722" s="114" t="e">
        <f t="shared" si="72"/>
        <v>#DIV/0!</v>
      </c>
    </row>
    <row r="723" spans="1:21" x14ac:dyDescent="0.35">
      <c r="B723" s="56"/>
      <c r="C723" s="36"/>
      <c r="D723" s="36"/>
      <c r="E723" s="44"/>
      <c r="F723" s="147"/>
      <c r="G723" s="128"/>
      <c r="H723" s="50"/>
      <c r="I723" s="113"/>
      <c r="J723" s="21"/>
      <c r="K723" s="50">
        <f t="shared" si="73"/>
        <v>0</v>
      </c>
      <c r="L723" s="36"/>
      <c r="M723" s="36"/>
      <c r="N723" s="36"/>
      <c r="O723" s="36"/>
      <c r="P723" s="36"/>
      <c r="Q723" s="36"/>
      <c r="R723" s="36"/>
      <c r="S723" s="36"/>
    </row>
    <row r="724" spans="1:21" x14ac:dyDescent="0.35">
      <c r="B724" s="56"/>
      <c r="C724" s="36"/>
      <c r="D724" s="36"/>
      <c r="E724" s="44"/>
      <c r="F724" s="147"/>
      <c r="G724" s="128"/>
      <c r="H724" s="50"/>
      <c r="I724" s="113"/>
      <c r="J724" s="21"/>
      <c r="K724" s="50">
        <f t="shared" si="73"/>
        <v>0</v>
      </c>
      <c r="L724" s="36"/>
      <c r="M724" s="36"/>
      <c r="N724" s="36"/>
      <c r="O724" s="36"/>
      <c r="P724" s="36"/>
      <c r="Q724" s="36"/>
      <c r="R724" s="36"/>
      <c r="S724" s="36"/>
    </row>
    <row r="725" spans="1:21" x14ac:dyDescent="0.35">
      <c r="B725" s="56"/>
      <c r="C725" s="36"/>
      <c r="D725" s="36"/>
      <c r="E725" s="44"/>
      <c r="F725" s="147"/>
      <c r="G725" s="128"/>
      <c r="H725" s="50"/>
      <c r="I725" s="113"/>
      <c r="J725" s="21"/>
      <c r="K725" s="50">
        <f t="shared" si="73"/>
        <v>0</v>
      </c>
      <c r="L725" s="36"/>
      <c r="M725" s="36"/>
      <c r="N725" s="36"/>
      <c r="O725" s="36"/>
      <c r="P725" s="36"/>
      <c r="Q725" s="36"/>
      <c r="R725" s="36"/>
      <c r="S725" s="36"/>
    </row>
    <row r="726" spans="1:21" x14ac:dyDescent="0.35">
      <c r="B726" s="56"/>
      <c r="C726" s="36"/>
      <c r="D726" s="36"/>
      <c r="E726" s="44"/>
      <c r="F726" s="147"/>
      <c r="G726" s="128"/>
      <c r="H726" s="50"/>
      <c r="I726" s="113"/>
      <c r="J726" s="21"/>
      <c r="K726" s="50">
        <f t="shared" si="73"/>
        <v>0</v>
      </c>
      <c r="L726" s="36"/>
      <c r="M726" s="36"/>
      <c r="N726" s="36"/>
      <c r="O726" s="36"/>
      <c r="P726" s="36"/>
      <c r="Q726" s="36"/>
      <c r="R726" s="36"/>
      <c r="S726" s="36"/>
    </row>
    <row r="727" spans="1:21" x14ac:dyDescent="0.35">
      <c r="B727" s="56"/>
      <c r="C727" s="36"/>
      <c r="D727" s="36"/>
      <c r="E727" s="44"/>
      <c r="F727" s="147"/>
      <c r="G727" s="128"/>
      <c r="H727" s="50"/>
      <c r="I727" s="113"/>
      <c r="J727" s="21"/>
      <c r="K727" s="50">
        <f t="shared" si="73"/>
        <v>0</v>
      </c>
      <c r="L727" s="36"/>
      <c r="M727" s="36"/>
      <c r="N727" s="36"/>
      <c r="O727" s="36"/>
      <c r="P727" s="36"/>
      <c r="Q727" s="36"/>
      <c r="R727" s="36"/>
      <c r="S727" s="36"/>
    </row>
    <row r="728" spans="1:21" x14ac:dyDescent="0.35">
      <c r="B728" s="56"/>
      <c r="C728" s="36"/>
      <c r="D728" s="36"/>
      <c r="E728" s="44"/>
      <c r="F728" s="147"/>
      <c r="G728" s="128"/>
      <c r="H728" s="50"/>
      <c r="I728" s="113"/>
      <c r="J728" s="21"/>
      <c r="K728" s="50">
        <f t="shared" si="73"/>
        <v>0</v>
      </c>
      <c r="L728" s="36"/>
      <c r="M728" s="36"/>
      <c r="N728" s="36"/>
      <c r="O728" s="36"/>
      <c r="P728" s="36"/>
      <c r="Q728" s="36"/>
      <c r="R728" s="36"/>
      <c r="S728" s="36"/>
    </row>
    <row r="729" spans="1:21" x14ac:dyDescent="0.35">
      <c r="B729" s="56"/>
      <c r="C729" s="36"/>
      <c r="D729" s="36"/>
      <c r="E729" s="44"/>
      <c r="F729" s="147"/>
      <c r="G729" s="128"/>
      <c r="H729" s="50"/>
      <c r="I729" s="113"/>
      <c r="J729" s="21"/>
      <c r="K729" s="50">
        <f t="shared" si="73"/>
        <v>0</v>
      </c>
      <c r="L729" s="36"/>
      <c r="M729" s="36"/>
      <c r="N729" s="36"/>
      <c r="O729" s="36"/>
      <c r="P729" s="36"/>
      <c r="Q729" s="36"/>
      <c r="R729" s="36"/>
      <c r="S729" s="36"/>
    </row>
    <row r="730" spans="1:21" x14ac:dyDescent="0.35">
      <c r="B730" s="56"/>
      <c r="C730" s="36"/>
      <c r="D730" s="36"/>
      <c r="E730" s="44"/>
      <c r="F730" s="147"/>
      <c r="G730" s="128"/>
      <c r="H730" s="50"/>
      <c r="I730" s="113"/>
      <c r="J730" s="21"/>
      <c r="K730" s="50">
        <f t="shared" si="73"/>
        <v>0</v>
      </c>
      <c r="L730" s="36"/>
      <c r="M730" s="36"/>
      <c r="N730" s="36"/>
      <c r="O730" s="36"/>
      <c r="P730" s="36"/>
      <c r="Q730" s="36"/>
      <c r="R730" s="36"/>
      <c r="S730" s="36"/>
    </row>
    <row r="731" spans="1:21" x14ac:dyDescent="0.35">
      <c r="B731" s="56"/>
      <c r="C731" s="36"/>
      <c r="D731" s="36"/>
      <c r="E731" s="44"/>
      <c r="F731" s="147"/>
      <c r="G731" s="128"/>
      <c r="H731" s="50"/>
      <c r="I731" s="113"/>
      <c r="J731" s="21"/>
      <c r="K731" s="50">
        <f t="shared" si="73"/>
        <v>0</v>
      </c>
      <c r="L731" s="36"/>
      <c r="M731" s="36"/>
      <c r="N731" s="36"/>
      <c r="O731" s="36"/>
      <c r="P731" s="36"/>
      <c r="Q731" s="36"/>
      <c r="R731" s="36"/>
      <c r="S731" s="36"/>
    </row>
    <row r="732" spans="1:21" x14ac:dyDescent="0.35">
      <c r="B732" s="56"/>
      <c r="C732" s="36"/>
      <c r="D732" s="36"/>
      <c r="E732" s="44"/>
      <c r="F732" s="147"/>
      <c r="G732" s="128"/>
      <c r="H732" s="50"/>
      <c r="I732" s="113"/>
      <c r="J732" s="21"/>
      <c r="K732" s="50">
        <f t="shared" si="73"/>
        <v>0</v>
      </c>
      <c r="L732" s="36"/>
      <c r="M732" s="36"/>
      <c r="N732" s="36"/>
      <c r="O732" s="36"/>
      <c r="P732" s="36"/>
      <c r="Q732" s="36"/>
      <c r="R732" s="36"/>
      <c r="S732" s="36"/>
    </row>
    <row r="733" spans="1:21" x14ac:dyDescent="0.35">
      <c r="B733" s="56"/>
      <c r="C733" s="36"/>
      <c r="D733" s="36"/>
      <c r="E733" s="44"/>
      <c r="F733" s="147"/>
      <c r="G733" s="128"/>
      <c r="H733" s="50"/>
      <c r="I733" s="113"/>
      <c r="J733" s="21"/>
      <c r="K733" s="50">
        <f t="shared" si="73"/>
        <v>0</v>
      </c>
      <c r="L733" s="36"/>
      <c r="M733" s="36"/>
      <c r="N733" s="36"/>
      <c r="O733" s="36"/>
      <c r="P733" s="36"/>
      <c r="Q733" s="36"/>
      <c r="R733" s="36"/>
      <c r="S733" s="36"/>
    </row>
    <row r="734" spans="1:21" x14ac:dyDescent="0.35">
      <c r="B734" s="56"/>
      <c r="C734" s="36"/>
      <c r="D734" s="36"/>
      <c r="E734" s="44"/>
      <c r="F734" s="147"/>
      <c r="G734" s="128"/>
      <c r="H734" s="50"/>
      <c r="I734" s="113"/>
      <c r="J734" s="21"/>
      <c r="K734" s="50">
        <f t="shared" si="73"/>
        <v>0</v>
      </c>
      <c r="L734" s="36"/>
      <c r="M734" s="36"/>
      <c r="N734" s="36"/>
      <c r="O734" s="36"/>
      <c r="P734" s="36"/>
      <c r="Q734" s="36"/>
      <c r="R734" s="36"/>
      <c r="S734" s="36"/>
    </row>
    <row r="735" spans="1:21" x14ac:dyDescent="0.35">
      <c r="B735" s="56"/>
      <c r="C735" s="36"/>
      <c r="D735" s="36"/>
      <c r="E735" s="44"/>
      <c r="F735" s="147"/>
      <c r="G735" s="128"/>
      <c r="H735" s="50"/>
      <c r="I735" s="113"/>
      <c r="J735" s="21"/>
      <c r="K735" s="50">
        <f t="shared" si="73"/>
        <v>0</v>
      </c>
      <c r="L735" s="36"/>
      <c r="M735" s="36"/>
      <c r="N735" s="36"/>
      <c r="O735" s="36"/>
      <c r="P735" s="36"/>
      <c r="Q735" s="36"/>
      <c r="R735" s="36"/>
      <c r="S735" s="36"/>
    </row>
    <row r="736" spans="1:21" x14ac:dyDescent="0.35">
      <c r="B736" s="56"/>
      <c r="C736" s="36"/>
      <c r="D736" s="36"/>
      <c r="E736" s="44"/>
      <c r="F736" s="147"/>
      <c r="G736" s="128"/>
      <c r="H736" s="50"/>
      <c r="I736" s="113"/>
      <c r="J736" s="21"/>
      <c r="K736" s="50">
        <f t="shared" si="73"/>
        <v>0</v>
      </c>
      <c r="L736" s="36"/>
      <c r="M736" s="36"/>
      <c r="N736" s="36"/>
      <c r="O736" s="36"/>
      <c r="P736" s="36"/>
      <c r="Q736" s="36"/>
      <c r="R736" s="36"/>
      <c r="S736" s="36"/>
    </row>
    <row r="737" spans="2:19" x14ac:dyDescent="0.35">
      <c r="B737" s="56"/>
      <c r="C737" s="36"/>
      <c r="D737" s="36"/>
      <c r="E737" s="44"/>
      <c r="F737" s="147"/>
      <c r="G737" s="128"/>
      <c r="H737" s="50"/>
      <c r="I737" s="113"/>
      <c r="J737" s="21"/>
      <c r="K737" s="50">
        <f t="shared" si="73"/>
        <v>0</v>
      </c>
      <c r="L737" s="36"/>
      <c r="M737" s="36"/>
      <c r="N737" s="36"/>
      <c r="O737" s="36"/>
      <c r="P737" s="36"/>
      <c r="Q737" s="36"/>
      <c r="R737" s="36"/>
      <c r="S737" s="36"/>
    </row>
    <row r="738" spans="2:19" x14ac:dyDescent="0.35">
      <c r="B738" s="56"/>
      <c r="C738" s="36"/>
      <c r="D738" s="36"/>
      <c r="E738" s="44"/>
      <c r="F738" s="147"/>
      <c r="G738" s="128"/>
      <c r="H738" s="50"/>
      <c r="I738" s="113"/>
      <c r="J738" s="21"/>
      <c r="K738" s="50">
        <f t="shared" si="73"/>
        <v>0</v>
      </c>
      <c r="L738" s="36"/>
      <c r="M738" s="36"/>
      <c r="N738" s="36"/>
      <c r="O738" s="36"/>
      <c r="P738" s="36"/>
      <c r="Q738" s="36"/>
      <c r="R738" s="36"/>
      <c r="S738" s="36"/>
    </row>
    <row r="739" spans="2:19" x14ac:dyDescent="0.35">
      <c r="B739" s="56"/>
      <c r="C739" s="36"/>
      <c r="D739" s="36"/>
      <c r="E739" s="44"/>
      <c r="F739" s="147"/>
      <c r="G739" s="128"/>
      <c r="H739" s="50"/>
      <c r="I739" s="113"/>
      <c r="J739" s="21"/>
      <c r="K739" s="50">
        <f t="shared" si="73"/>
        <v>0</v>
      </c>
      <c r="L739" s="36"/>
      <c r="M739" s="36"/>
      <c r="N739" s="36"/>
      <c r="O739" s="36"/>
      <c r="P739" s="36"/>
      <c r="Q739" s="36"/>
      <c r="R739" s="36"/>
      <c r="S739" s="36"/>
    </row>
    <row r="740" spans="2:19" x14ac:dyDescent="0.35">
      <c r="B740" s="56"/>
      <c r="C740" s="36"/>
      <c r="D740" s="36"/>
      <c r="E740" s="44"/>
      <c r="F740" s="147"/>
      <c r="G740" s="128"/>
      <c r="H740" s="50"/>
      <c r="I740" s="113"/>
      <c r="J740" s="21"/>
      <c r="K740" s="50">
        <f t="shared" si="73"/>
        <v>0</v>
      </c>
      <c r="L740" s="36"/>
      <c r="M740" s="36"/>
      <c r="N740" s="36"/>
      <c r="O740" s="36"/>
      <c r="P740" s="36"/>
      <c r="Q740" s="36"/>
      <c r="R740" s="36"/>
      <c r="S740" s="36"/>
    </row>
    <row r="741" spans="2:19" x14ac:dyDescent="0.35">
      <c r="B741" s="56"/>
      <c r="C741" s="36"/>
      <c r="D741" s="36"/>
      <c r="E741" s="44"/>
      <c r="F741" s="147"/>
      <c r="G741" s="128"/>
      <c r="H741" s="50"/>
      <c r="I741" s="113"/>
      <c r="J741" s="21"/>
      <c r="K741" s="50">
        <f t="shared" si="73"/>
        <v>0</v>
      </c>
      <c r="L741" s="36"/>
      <c r="M741" s="36"/>
      <c r="N741" s="36"/>
      <c r="O741" s="36"/>
      <c r="P741" s="36"/>
      <c r="Q741" s="36"/>
      <c r="R741" s="36"/>
      <c r="S741" s="36"/>
    </row>
    <row r="742" spans="2:19" x14ac:dyDescent="0.35">
      <c r="B742" s="56"/>
      <c r="C742" s="36"/>
      <c r="D742" s="36"/>
      <c r="E742" s="44"/>
      <c r="F742" s="147"/>
      <c r="G742" s="128"/>
      <c r="H742" s="50"/>
      <c r="I742" s="113"/>
      <c r="J742" s="21"/>
      <c r="K742" s="50">
        <f t="shared" si="73"/>
        <v>0</v>
      </c>
      <c r="L742" s="36"/>
      <c r="M742" s="36"/>
      <c r="N742" s="36"/>
      <c r="O742" s="36"/>
      <c r="P742" s="36"/>
      <c r="Q742" s="36"/>
      <c r="R742" s="36"/>
      <c r="S742" s="36"/>
    </row>
    <row r="743" spans="2:19" x14ac:dyDescent="0.35">
      <c r="B743" s="56"/>
      <c r="C743" s="36"/>
      <c r="D743" s="36"/>
      <c r="E743" s="44"/>
      <c r="F743" s="147"/>
      <c r="G743" s="128"/>
      <c r="H743" s="50"/>
      <c r="I743" s="113"/>
      <c r="J743" s="21"/>
      <c r="K743" s="50">
        <f t="shared" si="73"/>
        <v>0</v>
      </c>
      <c r="L743" s="36"/>
      <c r="M743" s="36"/>
      <c r="N743" s="36"/>
      <c r="O743" s="36"/>
      <c r="P743" s="36"/>
      <c r="Q743" s="36"/>
      <c r="R743" s="36"/>
      <c r="S743" s="36"/>
    </row>
    <row r="744" spans="2:19" x14ac:dyDescent="0.35">
      <c r="B744" s="56"/>
      <c r="C744" s="36"/>
      <c r="D744" s="36"/>
      <c r="E744" s="44"/>
      <c r="F744" s="147"/>
      <c r="G744" s="128"/>
      <c r="H744" s="50"/>
      <c r="I744" s="113"/>
      <c r="J744" s="21"/>
      <c r="K744" s="50">
        <f t="shared" si="73"/>
        <v>0</v>
      </c>
      <c r="L744" s="36"/>
      <c r="M744" s="36"/>
      <c r="N744" s="36"/>
      <c r="O744" s="36"/>
      <c r="P744" s="36"/>
      <c r="Q744" s="36"/>
      <c r="R744" s="36"/>
      <c r="S744" s="36"/>
    </row>
    <row r="745" spans="2:19" x14ac:dyDescent="0.35">
      <c r="B745" s="56"/>
      <c r="C745" s="36"/>
      <c r="D745" s="36"/>
      <c r="E745" s="44"/>
      <c r="F745" s="147"/>
      <c r="G745" s="128"/>
      <c r="H745" s="50"/>
      <c r="I745" s="113"/>
      <c r="J745" s="21"/>
      <c r="K745" s="50">
        <f t="shared" si="73"/>
        <v>0</v>
      </c>
      <c r="L745" s="36"/>
      <c r="M745" s="36"/>
      <c r="N745" s="36"/>
      <c r="O745" s="36"/>
      <c r="P745" s="36"/>
      <c r="Q745" s="36"/>
      <c r="R745" s="36"/>
      <c r="S745" s="36"/>
    </row>
    <row r="746" spans="2:19" x14ac:dyDescent="0.35">
      <c r="B746" s="56"/>
      <c r="C746" s="36"/>
      <c r="D746" s="36"/>
      <c r="E746" s="44"/>
      <c r="F746" s="147"/>
      <c r="G746" s="128"/>
      <c r="H746" s="50"/>
      <c r="I746" s="113"/>
      <c r="J746" s="21"/>
      <c r="K746" s="50">
        <f t="shared" si="73"/>
        <v>0</v>
      </c>
      <c r="L746" s="36"/>
      <c r="M746" s="36"/>
      <c r="N746" s="36"/>
      <c r="O746" s="36"/>
      <c r="P746" s="36"/>
      <c r="Q746" s="36"/>
      <c r="R746" s="36"/>
      <c r="S746" s="36"/>
    </row>
    <row r="747" spans="2:19" x14ac:dyDescent="0.35">
      <c r="B747" s="56"/>
      <c r="C747" s="36"/>
      <c r="D747" s="36"/>
      <c r="E747" s="44"/>
      <c r="F747" s="147"/>
      <c r="G747" s="128"/>
      <c r="H747" s="50"/>
      <c r="I747" s="113"/>
      <c r="J747" s="21"/>
      <c r="K747" s="50">
        <f t="shared" si="73"/>
        <v>0</v>
      </c>
      <c r="L747" s="36"/>
      <c r="M747" s="36"/>
      <c r="N747" s="36"/>
      <c r="O747" s="36"/>
      <c r="P747" s="36"/>
      <c r="Q747" s="36"/>
      <c r="R747" s="36"/>
      <c r="S747" s="36"/>
    </row>
    <row r="748" spans="2:19" x14ac:dyDescent="0.35">
      <c r="B748" s="56"/>
      <c r="C748" s="36"/>
      <c r="D748" s="36"/>
      <c r="E748" s="44"/>
      <c r="F748" s="147"/>
      <c r="G748" s="128"/>
      <c r="H748" s="50"/>
      <c r="I748" s="113"/>
      <c r="J748" s="21"/>
      <c r="K748" s="50">
        <f t="shared" si="73"/>
        <v>0</v>
      </c>
      <c r="L748" s="36"/>
      <c r="M748" s="36"/>
      <c r="N748" s="36"/>
      <c r="O748" s="36"/>
      <c r="P748" s="36"/>
      <c r="Q748" s="36"/>
      <c r="R748" s="36"/>
      <c r="S748" s="36"/>
    </row>
    <row r="749" spans="2:19" x14ac:dyDescent="0.35">
      <c r="B749" s="56"/>
      <c r="C749" s="36"/>
      <c r="D749" s="36"/>
      <c r="E749" s="44"/>
      <c r="F749" s="147"/>
      <c r="G749" s="128"/>
      <c r="H749" s="50"/>
      <c r="I749" s="113"/>
      <c r="J749" s="21"/>
      <c r="K749" s="50">
        <f t="shared" si="73"/>
        <v>0</v>
      </c>
      <c r="L749" s="36"/>
      <c r="M749" s="36"/>
      <c r="N749" s="36"/>
      <c r="O749" s="36"/>
      <c r="P749" s="36"/>
      <c r="Q749" s="36"/>
      <c r="R749" s="36"/>
      <c r="S749" s="36"/>
    </row>
    <row r="750" spans="2:19" x14ac:dyDescent="0.35">
      <c r="B750" s="56"/>
      <c r="C750" s="36"/>
      <c r="D750" s="36"/>
      <c r="E750" s="44"/>
      <c r="F750" s="147"/>
      <c r="G750" s="128"/>
      <c r="H750" s="50"/>
      <c r="I750" s="113"/>
      <c r="J750" s="21"/>
      <c r="K750" s="50">
        <f t="shared" si="73"/>
        <v>0</v>
      </c>
      <c r="L750" s="36"/>
      <c r="M750" s="36"/>
      <c r="N750" s="36"/>
      <c r="O750" s="36"/>
      <c r="P750" s="36"/>
      <c r="Q750" s="36"/>
      <c r="R750" s="36"/>
      <c r="S750" s="36"/>
    </row>
    <row r="751" spans="2:19" x14ac:dyDescent="0.35">
      <c r="B751" s="56"/>
      <c r="C751" s="36"/>
      <c r="D751" s="36"/>
      <c r="E751" s="44"/>
      <c r="F751" s="147"/>
      <c r="G751" s="128"/>
      <c r="H751" s="50"/>
      <c r="I751" s="113"/>
      <c r="J751" s="21"/>
      <c r="K751" s="50">
        <f t="shared" si="73"/>
        <v>0</v>
      </c>
      <c r="L751" s="36"/>
      <c r="M751" s="36"/>
      <c r="N751" s="36"/>
      <c r="O751" s="36"/>
      <c r="P751" s="36"/>
      <c r="Q751" s="36"/>
      <c r="R751" s="36"/>
      <c r="S751" s="36"/>
    </row>
    <row r="752" spans="2:19" x14ac:dyDescent="0.35">
      <c r="B752" s="56"/>
      <c r="C752" s="36"/>
      <c r="D752" s="36"/>
      <c r="E752" s="44"/>
      <c r="F752" s="147"/>
      <c r="G752" s="128"/>
      <c r="H752" s="50"/>
      <c r="I752" s="113"/>
      <c r="J752" s="21"/>
      <c r="K752" s="50">
        <f t="shared" si="73"/>
        <v>0</v>
      </c>
      <c r="L752" s="36"/>
      <c r="M752" s="36"/>
      <c r="N752" s="36"/>
      <c r="O752" s="36"/>
      <c r="P752" s="36"/>
      <c r="Q752" s="36"/>
      <c r="R752" s="36"/>
      <c r="S752" s="36"/>
    </row>
    <row r="753" spans="2:19" x14ac:dyDescent="0.35">
      <c r="B753" s="56"/>
      <c r="C753" s="36"/>
      <c r="D753" s="36"/>
      <c r="E753" s="44"/>
      <c r="F753" s="147"/>
      <c r="G753" s="128"/>
      <c r="H753" s="50"/>
      <c r="I753" s="113"/>
      <c r="J753" s="21"/>
      <c r="K753" s="50">
        <f t="shared" si="73"/>
        <v>0</v>
      </c>
      <c r="L753" s="36"/>
      <c r="M753" s="36"/>
      <c r="N753" s="36"/>
      <c r="O753" s="36"/>
      <c r="P753" s="36"/>
      <c r="Q753" s="36"/>
      <c r="R753" s="36"/>
      <c r="S753" s="36"/>
    </row>
    <row r="754" spans="2:19" x14ac:dyDescent="0.35">
      <c r="B754" s="56"/>
      <c r="C754" s="36"/>
      <c r="D754" s="36"/>
      <c r="E754" s="44"/>
      <c r="F754" s="147"/>
      <c r="G754" s="128"/>
      <c r="H754" s="50"/>
      <c r="I754" s="113"/>
      <c r="J754" s="21"/>
      <c r="K754" s="50">
        <f t="shared" si="73"/>
        <v>0</v>
      </c>
      <c r="L754" s="36"/>
      <c r="M754" s="36"/>
      <c r="N754" s="36"/>
      <c r="O754" s="36"/>
      <c r="P754" s="36"/>
      <c r="Q754" s="36"/>
      <c r="R754" s="36"/>
      <c r="S754" s="36"/>
    </row>
    <row r="755" spans="2:19" x14ac:dyDescent="0.35">
      <c r="B755" s="56"/>
      <c r="C755" s="36"/>
      <c r="D755" s="36"/>
      <c r="E755" s="44"/>
      <c r="F755" s="147"/>
      <c r="G755" s="128"/>
      <c r="H755" s="50"/>
      <c r="I755" s="113"/>
      <c r="J755" s="21"/>
      <c r="K755" s="50">
        <f t="shared" si="73"/>
        <v>0</v>
      </c>
      <c r="L755" s="36"/>
      <c r="M755" s="36"/>
      <c r="N755" s="36"/>
      <c r="O755" s="36"/>
      <c r="P755" s="36"/>
      <c r="Q755" s="36"/>
      <c r="R755" s="36"/>
      <c r="S755" s="36"/>
    </row>
    <row r="756" spans="2:19" x14ac:dyDescent="0.35">
      <c r="B756" s="56"/>
      <c r="C756" s="36"/>
      <c r="D756" s="36"/>
      <c r="E756" s="44"/>
      <c r="F756" s="147"/>
      <c r="G756" s="128"/>
      <c r="H756" s="50"/>
      <c r="I756" s="113"/>
      <c r="J756" s="21"/>
      <c r="K756" s="50">
        <f t="shared" si="73"/>
        <v>0</v>
      </c>
      <c r="L756" s="36"/>
      <c r="M756" s="36"/>
      <c r="N756" s="36"/>
      <c r="O756" s="36"/>
      <c r="P756" s="36"/>
      <c r="Q756" s="36"/>
      <c r="R756" s="36"/>
      <c r="S756" s="36"/>
    </row>
    <row r="757" spans="2:19" x14ac:dyDescent="0.35">
      <c r="B757" s="56"/>
      <c r="C757" s="36"/>
      <c r="D757" s="36"/>
      <c r="E757" s="44"/>
      <c r="F757" s="147"/>
      <c r="G757" s="128"/>
      <c r="H757" s="50"/>
      <c r="I757" s="113"/>
      <c r="J757" s="21"/>
      <c r="K757" s="50">
        <f t="shared" si="73"/>
        <v>0</v>
      </c>
      <c r="L757" s="36"/>
      <c r="M757" s="36"/>
      <c r="N757" s="36"/>
      <c r="O757" s="36"/>
      <c r="P757" s="36"/>
      <c r="Q757" s="36"/>
      <c r="R757" s="36"/>
      <c r="S757" s="36"/>
    </row>
    <row r="758" spans="2:19" x14ac:dyDescent="0.35">
      <c r="B758" s="56"/>
      <c r="C758" s="36"/>
      <c r="D758" s="36"/>
      <c r="E758" s="44"/>
      <c r="F758" s="147"/>
      <c r="G758" s="128"/>
      <c r="H758" s="50"/>
      <c r="I758" s="113"/>
      <c r="J758" s="21"/>
      <c r="K758" s="50">
        <f t="shared" si="73"/>
        <v>0</v>
      </c>
      <c r="L758" s="36"/>
      <c r="M758" s="36"/>
      <c r="N758" s="36"/>
      <c r="O758" s="36"/>
      <c r="P758" s="36"/>
      <c r="Q758" s="36"/>
      <c r="R758" s="36"/>
      <c r="S758" s="36"/>
    </row>
    <row r="759" spans="2:19" x14ac:dyDescent="0.35">
      <c r="B759" s="56"/>
      <c r="C759" s="36"/>
      <c r="D759" s="36"/>
      <c r="E759" s="44"/>
      <c r="F759" s="147"/>
      <c r="G759" s="128"/>
      <c r="H759" s="50"/>
      <c r="I759" s="113"/>
      <c r="J759" s="21"/>
      <c r="K759" s="50">
        <f t="shared" si="73"/>
        <v>0</v>
      </c>
      <c r="L759" s="36"/>
      <c r="M759" s="36"/>
      <c r="N759" s="36"/>
      <c r="O759" s="36"/>
      <c r="P759" s="36"/>
      <c r="Q759" s="36"/>
      <c r="R759" s="36"/>
      <c r="S759" s="36"/>
    </row>
    <row r="760" spans="2:19" x14ac:dyDescent="0.35">
      <c r="B760" s="56"/>
      <c r="C760" s="36"/>
      <c r="D760" s="36"/>
      <c r="E760" s="44"/>
      <c r="F760" s="147"/>
      <c r="G760" s="128"/>
      <c r="H760" s="50"/>
      <c r="I760" s="113"/>
      <c r="J760" s="21"/>
      <c r="K760" s="50">
        <f t="shared" si="73"/>
        <v>0</v>
      </c>
      <c r="L760" s="36"/>
      <c r="M760" s="36"/>
      <c r="N760" s="36"/>
      <c r="O760" s="36"/>
      <c r="P760" s="36"/>
      <c r="Q760" s="36"/>
      <c r="R760" s="36"/>
      <c r="S760" s="36"/>
    </row>
    <row r="761" spans="2:19" x14ac:dyDescent="0.35">
      <c r="B761" s="56"/>
      <c r="C761" s="36"/>
      <c r="D761" s="36"/>
      <c r="E761" s="44"/>
      <c r="F761" s="147"/>
      <c r="G761" s="128"/>
      <c r="H761" s="50"/>
      <c r="I761" s="113"/>
      <c r="J761" s="21"/>
      <c r="K761" s="50">
        <f t="shared" si="73"/>
        <v>0</v>
      </c>
      <c r="L761" s="36"/>
      <c r="M761" s="36"/>
      <c r="N761" s="36"/>
      <c r="O761" s="36"/>
      <c r="P761" s="36"/>
      <c r="Q761" s="36"/>
      <c r="R761" s="36"/>
      <c r="S761" s="36"/>
    </row>
    <row r="762" spans="2:19" x14ac:dyDescent="0.35">
      <c r="B762" s="56"/>
      <c r="C762" s="36"/>
      <c r="D762" s="36"/>
      <c r="E762" s="44"/>
      <c r="F762" s="147"/>
      <c r="G762" s="128"/>
      <c r="H762" s="50"/>
      <c r="I762" s="113"/>
      <c r="J762" s="21"/>
      <c r="K762" s="50">
        <f t="shared" si="73"/>
        <v>0</v>
      </c>
      <c r="L762" s="36"/>
      <c r="M762" s="36"/>
      <c r="N762" s="36"/>
      <c r="O762" s="36"/>
      <c r="P762" s="36"/>
      <c r="Q762" s="36"/>
      <c r="R762" s="36"/>
      <c r="S762" s="36"/>
    </row>
    <row r="763" spans="2:19" x14ac:dyDescent="0.35">
      <c r="B763" s="56"/>
      <c r="C763" s="36"/>
      <c r="D763" s="36"/>
      <c r="E763" s="44"/>
      <c r="F763" s="147"/>
      <c r="G763" s="128"/>
      <c r="H763" s="50"/>
      <c r="I763" s="113"/>
      <c r="J763" s="21"/>
      <c r="K763" s="50">
        <f t="shared" si="73"/>
        <v>0</v>
      </c>
      <c r="L763" s="36"/>
      <c r="M763" s="36"/>
      <c r="N763" s="36"/>
      <c r="O763" s="36"/>
      <c r="P763" s="36"/>
      <c r="Q763" s="36"/>
      <c r="R763" s="36"/>
      <c r="S763" s="36"/>
    </row>
    <row r="764" spans="2:19" x14ac:dyDescent="0.35">
      <c r="B764" s="56"/>
      <c r="C764" s="36"/>
      <c r="D764" s="36"/>
      <c r="E764" s="44"/>
      <c r="F764" s="147"/>
      <c r="G764" s="128"/>
      <c r="H764" s="50"/>
      <c r="I764" s="113"/>
      <c r="J764" s="21"/>
      <c r="K764" s="50">
        <f t="shared" si="73"/>
        <v>0</v>
      </c>
      <c r="L764" s="36"/>
      <c r="M764" s="36"/>
      <c r="N764" s="36"/>
      <c r="O764" s="36"/>
      <c r="P764" s="36"/>
      <c r="Q764" s="36"/>
      <c r="R764" s="36"/>
      <c r="S764" s="36"/>
    </row>
    <row r="765" spans="2:19" x14ac:dyDescent="0.35">
      <c r="B765" s="56"/>
      <c r="C765" s="36"/>
      <c r="D765" s="36"/>
      <c r="E765" s="44"/>
      <c r="F765" s="147"/>
      <c r="G765" s="128"/>
      <c r="H765" s="50"/>
      <c r="I765" s="113"/>
      <c r="J765" s="21"/>
      <c r="K765" s="50">
        <f t="shared" si="73"/>
        <v>0</v>
      </c>
      <c r="L765" s="36"/>
      <c r="M765" s="36"/>
      <c r="N765" s="36"/>
      <c r="O765" s="36"/>
      <c r="P765" s="36"/>
      <c r="Q765" s="36"/>
      <c r="R765" s="36"/>
      <c r="S765" s="36"/>
    </row>
    <row r="766" spans="2:19" x14ac:dyDescent="0.35">
      <c r="B766" s="56"/>
      <c r="C766" s="36"/>
      <c r="D766" s="36"/>
      <c r="E766" s="44"/>
      <c r="F766" s="147"/>
      <c r="G766" s="128"/>
      <c r="H766" s="50"/>
      <c r="I766" s="113"/>
      <c r="J766" s="21"/>
      <c r="K766" s="50">
        <f t="shared" si="73"/>
        <v>0</v>
      </c>
      <c r="L766" s="36"/>
      <c r="M766" s="36"/>
      <c r="N766" s="36"/>
      <c r="O766" s="36"/>
      <c r="P766" s="36"/>
      <c r="Q766" s="36"/>
      <c r="R766" s="36"/>
      <c r="S766" s="36"/>
    </row>
    <row r="767" spans="2:19" x14ac:dyDescent="0.35">
      <c r="B767" s="56"/>
      <c r="C767" s="36"/>
      <c r="D767" s="36"/>
      <c r="E767" s="44"/>
      <c r="F767" s="147"/>
      <c r="G767" s="128"/>
      <c r="H767" s="50"/>
      <c r="I767" s="113"/>
      <c r="J767" s="21"/>
      <c r="K767" s="50">
        <f t="shared" si="73"/>
        <v>0</v>
      </c>
      <c r="L767" s="36"/>
      <c r="M767" s="36"/>
      <c r="N767" s="36"/>
      <c r="O767" s="36"/>
      <c r="P767" s="36"/>
      <c r="Q767" s="36"/>
      <c r="R767" s="36"/>
      <c r="S767" s="36"/>
    </row>
    <row r="768" spans="2:19" x14ac:dyDescent="0.35">
      <c r="B768" s="56"/>
      <c r="C768" s="36"/>
      <c r="D768" s="36"/>
      <c r="E768" s="44"/>
      <c r="F768" s="147"/>
      <c r="G768" s="128"/>
      <c r="H768" s="50"/>
      <c r="I768" s="113"/>
      <c r="J768" s="21"/>
      <c r="K768" s="50">
        <f t="shared" si="73"/>
        <v>0</v>
      </c>
      <c r="L768" s="36"/>
      <c r="M768" s="36"/>
      <c r="N768" s="36"/>
      <c r="O768" s="36"/>
      <c r="P768" s="36"/>
      <c r="Q768" s="36"/>
      <c r="R768" s="36"/>
      <c r="S768" s="36"/>
    </row>
    <row r="769" spans="2:19" x14ac:dyDescent="0.35">
      <c r="B769" s="56"/>
      <c r="C769" s="36"/>
      <c r="D769" s="36"/>
      <c r="E769" s="44"/>
      <c r="F769" s="147"/>
      <c r="G769" s="128"/>
      <c r="H769" s="50"/>
      <c r="I769" s="113"/>
      <c r="J769" s="21"/>
      <c r="K769" s="50">
        <f t="shared" si="73"/>
        <v>0</v>
      </c>
      <c r="L769" s="36"/>
      <c r="M769" s="36"/>
      <c r="N769" s="36"/>
      <c r="O769" s="36"/>
      <c r="P769" s="36"/>
      <c r="Q769" s="36"/>
      <c r="R769" s="36"/>
      <c r="S769" s="36"/>
    </row>
    <row r="770" spans="2:19" x14ac:dyDescent="0.35">
      <c r="B770" s="56"/>
      <c r="C770" s="36"/>
      <c r="D770" s="36"/>
      <c r="E770" s="44"/>
      <c r="F770" s="147"/>
      <c r="G770" s="128"/>
      <c r="H770" s="50"/>
      <c r="I770" s="113"/>
      <c r="J770" s="21"/>
      <c r="K770" s="50">
        <f t="shared" si="73"/>
        <v>0</v>
      </c>
      <c r="L770" s="36"/>
      <c r="M770" s="36"/>
      <c r="N770" s="36"/>
      <c r="O770" s="36"/>
      <c r="P770" s="36"/>
      <c r="Q770" s="36"/>
      <c r="R770" s="36"/>
      <c r="S770" s="36"/>
    </row>
    <row r="771" spans="2:19" x14ac:dyDescent="0.35">
      <c r="B771" s="56"/>
      <c r="C771" s="36"/>
      <c r="D771" s="36"/>
      <c r="E771" s="44"/>
      <c r="F771" s="147"/>
      <c r="G771" s="128"/>
      <c r="H771" s="50"/>
      <c r="I771" s="113"/>
      <c r="J771" s="21"/>
      <c r="K771" s="50">
        <f t="shared" si="73"/>
        <v>0</v>
      </c>
      <c r="L771" s="36"/>
      <c r="M771" s="36"/>
      <c r="N771" s="36"/>
      <c r="O771" s="36"/>
      <c r="P771" s="36"/>
      <c r="Q771" s="36"/>
      <c r="R771" s="36"/>
      <c r="S771" s="36"/>
    </row>
    <row r="772" spans="2:19" x14ac:dyDescent="0.35">
      <c r="B772" s="56"/>
      <c r="C772" s="36"/>
      <c r="D772" s="36"/>
      <c r="E772" s="44"/>
      <c r="F772" s="147"/>
      <c r="G772" s="128"/>
      <c r="H772" s="50"/>
      <c r="I772" s="113"/>
      <c r="J772" s="21"/>
      <c r="K772" s="50">
        <f t="shared" si="73"/>
        <v>0</v>
      </c>
      <c r="L772" s="36"/>
      <c r="M772" s="36"/>
      <c r="N772" s="36"/>
      <c r="O772" s="36"/>
      <c r="P772" s="36"/>
      <c r="Q772" s="36"/>
      <c r="R772" s="36"/>
      <c r="S772" s="36"/>
    </row>
    <row r="773" spans="2:19" x14ac:dyDescent="0.35">
      <c r="B773" s="56"/>
      <c r="C773" s="36"/>
      <c r="D773" s="36"/>
      <c r="E773" s="44"/>
      <c r="F773" s="147"/>
      <c r="G773" s="128"/>
      <c r="H773" s="50"/>
      <c r="I773" s="113"/>
      <c r="J773" s="21"/>
      <c r="K773" s="50">
        <f t="shared" si="73"/>
        <v>0</v>
      </c>
      <c r="L773" s="36"/>
      <c r="M773" s="36"/>
      <c r="N773" s="36"/>
      <c r="O773" s="36"/>
      <c r="P773" s="36"/>
      <c r="Q773" s="36"/>
      <c r="R773" s="36"/>
      <c r="S773" s="36"/>
    </row>
    <row r="774" spans="2:19" x14ac:dyDescent="0.35">
      <c r="B774" s="56"/>
      <c r="C774" s="36"/>
      <c r="D774" s="36"/>
      <c r="E774" s="44"/>
      <c r="F774" s="147"/>
      <c r="G774" s="128"/>
      <c r="H774" s="50"/>
      <c r="I774" s="113"/>
      <c r="J774" s="21"/>
      <c r="K774" s="50">
        <f t="shared" si="73"/>
        <v>0</v>
      </c>
      <c r="L774" s="36"/>
      <c r="M774" s="36"/>
      <c r="N774" s="36"/>
      <c r="O774" s="36"/>
      <c r="P774" s="36"/>
      <c r="Q774" s="36"/>
      <c r="R774" s="36"/>
      <c r="S774" s="36"/>
    </row>
    <row r="775" spans="2:19" x14ac:dyDescent="0.35">
      <c r="B775" s="56"/>
      <c r="C775" s="36"/>
      <c r="D775" s="36"/>
      <c r="E775" s="44"/>
      <c r="F775" s="147"/>
      <c r="G775" s="128"/>
      <c r="H775" s="50"/>
      <c r="I775" s="113"/>
      <c r="J775" s="21"/>
      <c r="K775" s="50">
        <f t="shared" si="73"/>
        <v>0</v>
      </c>
      <c r="L775" s="36"/>
      <c r="M775" s="36"/>
      <c r="N775" s="36"/>
      <c r="O775" s="36"/>
      <c r="P775" s="36"/>
      <c r="Q775" s="36"/>
      <c r="R775" s="36"/>
      <c r="S775" s="36"/>
    </row>
    <row r="776" spans="2:19" x14ac:dyDescent="0.35">
      <c r="B776" s="56"/>
      <c r="C776" s="36"/>
      <c r="D776" s="36"/>
      <c r="E776" s="44"/>
      <c r="F776" s="147"/>
      <c r="G776" s="128"/>
      <c r="H776" s="50"/>
      <c r="I776" s="113"/>
      <c r="J776" s="21"/>
      <c r="K776" s="50">
        <f t="shared" si="73"/>
        <v>0</v>
      </c>
      <c r="L776" s="36"/>
      <c r="M776" s="36"/>
      <c r="N776" s="36"/>
      <c r="O776" s="36"/>
      <c r="P776" s="36"/>
      <c r="Q776" s="36"/>
      <c r="R776" s="36"/>
      <c r="S776" s="36"/>
    </row>
    <row r="777" spans="2:19" x14ac:dyDescent="0.35">
      <c r="B777" s="56"/>
      <c r="C777" s="36"/>
      <c r="D777" s="36"/>
      <c r="E777" s="44"/>
      <c r="F777" s="147"/>
      <c r="G777" s="128"/>
      <c r="H777" s="50"/>
      <c r="I777" s="113"/>
      <c r="J777" s="21"/>
      <c r="K777" s="50">
        <f t="shared" si="73"/>
        <v>0</v>
      </c>
      <c r="L777" s="36"/>
      <c r="M777" s="36"/>
      <c r="N777" s="36"/>
      <c r="O777" s="36"/>
      <c r="P777" s="36"/>
      <c r="Q777" s="36"/>
      <c r="R777" s="36"/>
      <c r="S777" s="36"/>
    </row>
    <row r="778" spans="2:19" x14ac:dyDescent="0.35">
      <c r="B778" s="56"/>
      <c r="C778" s="36"/>
      <c r="D778" s="36"/>
      <c r="E778" s="44"/>
      <c r="F778" s="147"/>
      <c r="G778" s="128"/>
      <c r="H778" s="50"/>
      <c r="I778" s="113"/>
      <c r="J778" s="21"/>
      <c r="K778" s="50">
        <f t="shared" si="73"/>
        <v>0</v>
      </c>
      <c r="L778" s="36"/>
      <c r="M778" s="36"/>
      <c r="N778" s="36"/>
      <c r="O778" s="36"/>
      <c r="P778" s="36"/>
      <c r="Q778" s="36"/>
      <c r="R778" s="36"/>
      <c r="S778" s="36"/>
    </row>
    <row r="779" spans="2:19" x14ac:dyDescent="0.35">
      <c r="B779" s="56"/>
      <c r="C779" s="36"/>
      <c r="D779" s="36"/>
      <c r="E779" s="44"/>
      <c r="F779" s="147"/>
      <c r="G779" s="128"/>
      <c r="H779" s="50"/>
      <c r="I779" s="113"/>
      <c r="J779" s="21"/>
      <c r="K779" s="50">
        <f t="shared" si="73"/>
        <v>0</v>
      </c>
      <c r="L779" s="36"/>
      <c r="M779" s="36"/>
      <c r="N779" s="36"/>
      <c r="O779" s="36"/>
      <c r="P779" s="36"/>
      <c r="Q779" s="36"/>
      <c r="R779" s="36"/>
      <c r="S779" s="36"/>
    </row>
    <row r="780" spans="2:19" x14ac:dyDescent="0.35">
      <c r="B780" s="56"/>
      <c r="C780" s="36"/>
      <c r="D780" s="36"/>
      <c r="E780" s="44"/>
      <c r="F780" s="147"/>
      <c r="G780" s="128"/>
      <c r="H780" s="50"/>
      <c r="I780" s="113"/>
      <c r="J780" s="21"/>
      <c r="K780" s="50">
        <f t="shared" si="73"/>
        <v>0</v>
      </c>
      <c r="L780" s="36"/>
      <c r="M780" s="36"/>
      <c r="N780" s="36"/>
      <c r="O780" s="36"/>
      <c r="P780" s="36"/>
      <c r="Q780" s="36"/>
      <c r="R780" s="36"/>
      <c r="S780" s="36"/>
    </row>
    <row r="781" spans="2:19" x14ac:dyDescent="0.35">
      <c r="B781" s="56"/>
      <c r="C781" s="36"/>
      <c r="D781" s="36"/>
      <c r="E781" s="44"/>
      <c r="F781" s="147"/>
      <c r="G781" s="128"/>
      <c r="H781" s="50"/>
      <c r="I781" s="113"/>
      <c r="J781" s="21"/>
      <c r="K781" s="50">
        <f t="shared" si="73"/>
        <v>0</v>
      </c>
      <c r="L781" s="36"/>
      <c r="M781" s="36"/>
      <c r="N781" s="36"/>
      <c r="O781" s="36"/>
      <c r="P781" s="36"/>
      <c r="Q781" s="36"/>
      <c r="R781" s="36"/>
      <c r="S781" s="36"/>
    </row>
    <row r="782" spans="2:19" x14ac:dyDescent="0.35">
      <c r="B782" s="56"/>
      <c r="C782" s="36"/>
      <c r="D782" s="36"/>
      <c r="E782" s="44"/>
      <c r="F782" s="147"/>
      <c r="G782" s="128"/>
      <c r="H782" s="50"/>
      <c r="I782" s="113"/>
      <c r="J782" s="21"/>
      <c r="K782" s="50">
        <f t="shared" si="73"/>
        <v>0</v>
      </c>
      <c r="L782" s="36"/>
      <c r="M782" s="36"/>
      <c r="N782" s="36"/>
      <c r="O782" s="36"/>
      <c r="P782" s="36"/>
      <c r="Q782" s="36"/>
      <c r="R782" s="36"/>
      <c r="S782" s="36"/>
    </row>
    <row r="783" spans="2:19" x14ac:dyDescent="0.35">
      <c r="B783" s="56"/>
      <c r="C783" s="36"/>
      <c r="D783" s="36"/>
      <c r="E783" s="44"/>
      <c r="F783" s="147"/>
      <c r="G783" s="128"/>
      <c r="H783" s="50"/>
      <c r="I783" s="113"/>
      <c r="J783" s="21"/>
      <c r="K783" s="50">
        <f t="shared" si="73"/>
        <v>0</v>
      </c>
      <c r="L783" s="36"/>
      <c r="M783" s="36"/>
      <c r="N783" s="36"/>
      <c r="O783" s="36"/>
      <c r="P783" s="36"/>
      <c r="Q783" s="36"/>
      <c r="R783" s="36"/>
      <c r="S783" s="36"/>
    </row>
    <row r="784" spans="2:19" x14ac:dyDescent="0.35">
      <c r="B784" s="56"/>
      <c r="C784" s="36"/>
      <c r="D784" s="36"/>
      <c r="E784" s="44"/>
      <c r="F784" s="147"/>
      <c r="G784" s="128"/>
      <c r="H784" s="50"/>
      <c r="I784" s="113"/>
      <c r="J784" s="21"/>
      <c r="K784" s="50">
        <f t="shared" si="73"/>
        <v>0</v>
      </c>
      <c r="L784" s="36"/>
      <c r="M784" s="36"/>
      <c r="N784" s="36"/>
      <c r="O784" s="36"/>
      <c r="P784" s="36"/>
      <c r="Q784" s="36"/>
      <c r="R784" s="36"/>
      <c r="S784" s="36"/>
    </row>
    <row r="785" spans="2:19" x14ac:dyDescent="0.35">
      <c r="B785" s="56"/>
      <c r="C785" s="36"/>
      <c r="D785" s="36"/>
      <c r="E785" s="44"/>
      <c r="F785" s="147"/>
      <c r="G785" s="128"/>
      <c r="H785" s="50"/>
      <c r="I785" s="113"/>
      <c r="J785" s="21"/>
      <c r="K785" s="50">
        <f t="shared" si="73"/>
        <v>0</v>
      </c>
      <c r="L785" s="36"/>
      <c r="M785" s="36"/>
      <c r="N785" s="36"/>
      <c r="O785" s="36"/>
      <c r="P785" s="36"/>
      <c r="Q785" s="36"/>
      <c r="R785" s="36"/>
      <c r="S785" s="36"/>
    </row>
    <row r="786" spans="2:19" x14ac:dyDescent="0.35">
      <c r="B786" s="56"/>
      <c r="C786" s="36"/>
      <c r="D786" s="36"/>
      <c r="E786" s="44"/>
      <c r="F786" s="147"/>
      <c r="G786" s="128"/>
      <c r="H786" s="50"/>
      <c r="I786" s="113"/>
      <c r="J786" s="21"/>
      <c r="K786" s="50">
        <f t="shared" si="73"/>
        <v>0</v>
      </c>
      <c r="L786" s="36"/>
      <c r="M786" s="36"/>
      <c r="N786" s="36"/>
      <c r="O786" s="36"/>
      <c r="P786" s="36"/>
      <c r="Q786" s="36"/>
      <c r="R786" s="36"/>
      <c r="S786" s="36"/>
    </row>
    <row r="787" spans="2:19" x14ac:dyDescent="0.35">
      <c r="B787" s="56"/>
      <c r="C787" s="36"/>
      <c r="D787" s="36"/>
      <c r="E787" s="44"/>
      <c r="F787" s="147"/>
      <c r="G787" s="128"/>
      <c r="H787" s="50"/>
      <c r="I787" s="113"/>
      <c r="J787" s="21"/>
      <c r="K787" s="50">
        <f t="shared" si="73"/>
        <v>0</v>
      </c>
      <c r="L787" s="36"/>
      <c r="M787" s="36"/>
      <c r="N787" s="36"/>
      <c r="O787" s="36"/>
      <c r="P787" s="36"/>
      <c r="Q787" s="36"/>
      <c r="R787" s="36"/>
      <c r="S787" s="36"/>
    </row>
    <row r="788" spans="2:19" x14ac:dyDescent="0.35">
      <c r="B788" s="56"/>
      <c r="C788" s="36"/>
      <c r="D788" s="36"/>
      <c r="E788" s="44"/>
      <c r="F788" s="147"/>
      <c r="G788" s="128"/>
      <c r="H788" s="50"/>
      <c r="I788" s="113"/>
      <c r="J788" s="21"/>
      <c r="K788" s="50">
        <f t="shared" si="73"/>
        <v>0</v>
      </c>
      <c r="L788" s="36"/>
      <c r="M788" s="36"/>
      <c r="N788" s="36"/>
      <c r="O788" s="36"/>
      <c r="P788" s="36"/>
      <c r="Q788" s="36"/>
      <c r="R788" s="36"/>
      <c r="S788" s="36"/>
    </row>
    <row r="789" spans="2:19" x14ac:dyDescent="0.35">
      <c r="B789" s="56"/>
      <c r="C789" s="36"/>
      <c r="D789" s="36"/>
      <c r="E789" s="44"/>
      <c r="F789" s="147"/>
      <c r="G789" s="128"/>
      <c r="H789" s="50"/>
      <c r="I789" s="113"/>
      <c r="J789" s="21"/>
      <c r="K789" s="50">
        <f t="shared" si="73"/>
        <v>0</v>
      </c>
      <c r="L789" s="36"/>
      <c r="M789" s="36"/>
      <c r="N789" s="36"/>
      <c r="O789" s="36"/>
      <c r="P789" s="36"/>
      <c r="Q789" s="36"/>
      <c r="R789" s="36"/>
      <c r="S789" s="36"/>
    </row>
    <row r="790" spans="2:19" x14ac:dyDescent="0.35">
      <c r="B790" s="56"/>
      <c r="C790" s="36"/>
      <c r="D790" s="36"/>
      <c r="E790" s="44"/>
      <c r="F790" s="147"/>
      <c r="G790" s="128"/>
      <c r="H790" s="50"/>
      <c r="I790" s="113"/>
      <c r="J790" s="21"/>
      <c r="K790" s="50">
        <f t="shared" si="73"/>
        <v>0</v>
      </c>
      <c r="L790" s="36"/>
      <c r="M790" s="36"/>
      <c r="N790" s="36"/>
      <c r="O790" s="36"/>
      <c r="P790" s="36"/>
      <c r="Q790" s="36"/>
      <c r="R790" s="36"/>
      <c r="S790" s="36"/>
    </row>
    <row r="791" spans="2:19" x14ac:dyDescent="0.35">
      <c r="B791" s="56"/>
      <c r="C791" s="36"/>
      <c r="D791" s="36"/>
      <c r="E791" s="44"/>
      <c r="F791" s="147"/>
      <c r="G791" s="128"/>
      <c r="H791" s="50"/>
      <c r="I791" s="113"/>
      <c r="J791" s="21"/>
      <c r="K791" s="50">
        <f t="shared" si="73"/>
        <v>0</v>
      </c>
      <c r="L791" s="36"/>
      <c r="M791" s="36"/>
      <c r="N791" s="36"/>
      <c r="O791" s="36"/>
      <c r="P791" s="36"/>
      <c r="Q791" s="36"/>
      <c r="R791" s="36"/>
      <c r="S791" s="36"/>
    </row>
    <row r="792" spans="2:19" x14ac:dyDescent="0.35">
      <c r="B792" s="56"/>
      <c r="C792" s="36"/>
      <c r="D792" s="36"/>
      <c r="E792" s="44"/>
      <c r="F792" s="147"/>
      <c r="G792" s="128"/>
      <c r="H792" s="50"/>
      <c r="I792" s="113"/>
      <c r="J792" s="21"/>
      <c r="K792" s="50">
        <f t="shared" si="73"/>
        <v>0</v>
      </c>
      <c r="L792" s="36"/>
      <c r="M792" s="36"/>
      <c r="N792" s="36"/>
      <c r="O792" s="36"/>
      <c r="P792" s="36"/>
      <c r="Q792" s="36"/>
      <c r="R792" s="36"/>
      <c r="S792" s="36"/>
    </row>
    <row r="793" spans="2:19" x14ac:dyDescent="0.35">
      <c r="B793" s="56"/>
      <c r="C793" s="36"/>
      <c r="D793" s="36"/>
      <c r="E793" s="44"/>
      <c r="F793" s="147"/>
      <c r="G793" s="128"/>
      <c r="H793" s="50"/>
      <c r="I793" s="113"/>
      <c r="J793" s="21"/>
      <c r="K793" s="50">
        <f t="shared" si="73"/>
        <v>0</v>
      </c>
      <c r="L793" s="36"/>
      <c r="M793" s="36"/>
      <c r="N793" s="36"/>
      <c r="O793" s="36"/>
      <c r="P793" s="36"/>
      <c r="Q793" s="36"/>
      <c r="R793" s="36"/>
      <c r="S793" s="36"/>
    </row>
    <row r="794" spans="2:19" x14ac:dyDescent="0.35">
      <c r="B794" s="56"/>
      <c r="C794" s="36"/>
      <c r="D794" s="36"/>
      <c r="E794" s="44"/>
      <c r="F794" s="147"/>
      <c r="G794" s="128"/>
      <c r="H794" s="50"/>
      <c r="I794" s="113"/>
      <c r="J794" s="21"/>
      <c r="K794" s="50">
        <f t="shared" si="73"/>
        <v>0</v>
      </c>
      <c r="L794" s="36"/>
      <c r="M794" s="36"/>
      <c r="N794" s="36"/>
      <c r="O794" s="36"/>
      <c r="P794" s="36"/>
      <c r="Q794" s="36"/>
      <c r="R794" s="36"/>
      <c r="S794" s="36"/>
    </row>
    <row r="795" spans="2:19" x14ac:dyDescent="0.35">
      <c r="B795" s="56"/>
      <c r="C795" s="36"/>
      <c r="D795" s="36"/>
      <c r="E795" s="44"/>
      <c r="F795" s="147"/>
      <c r="G795" s="128"/>
      <c r="H795" s="50"/>
      <c r="I795" s="113"/>
      <c r="J795" s="21"/>
      <c r="K795" s="50">
        <f t="shared" si="73"/>
        <v>0</v>
      </c>
      <c r="L795" s="36"/>
      <c r="M795" s="36"/>
      <c r="N795" s="36"/>
      <c r="O795" s="36"/>
      <c r="P795" s="36"/>
      <c r="Q795" s="36"/>
      <c r="R795" s="36"/>
      <c r="S795" s="36"/>
    </row>
    <row r="796" spans="2:19" x14ac:dyDescent="0.35">
      <c r="B796" s="56"/>
      <c r="C796" s="36"/>
      <c r="D796" s="36"/>
      <c r="E796" s="44"/>
      <c r="F796" s="147"/>
      <c r="G796" s="128"/>
      <c r="H796" s="50"/>
      <c r="I796" s="113"/>
      <c r="J796" s="21"/>
      <c r="K796" s="50">
        <f t="shared" si="73"/>
        <v>0</v>
      </c>
      <c r="L796" s="36"/>
      <c r="M796" s="36"/>
      <c r="N796" s="36"/>
      <c r="O796" s="36"/>
      <c r="P796" s="36"/>
      <c r="Q796" s="36"/>
      <c r="R796" s="36"/>
      <c r="S796" s="36"/>
    </row>
    <row r="797" spans="2:19" x14ac:dyDescent="0.35">
      <c r="B797" s="56"/>
      <c r="C797" s="36"/>
      <c r="D797" s="36"/>
      <c r="E797" s="44"/>
      <c r="F797" s="147"/>
      <c r="G797" s="128"/>
      <c r="H797" s="50"/>
      <c r="I797" s="113"/>
      <c r="J797" s="21"/>
      <c r="K797" s="50">
        <f t="shared" si="73"/>
        <v>0</v>
      </c>
      <c r="L797" s="36"/>
      <c r="M797" s="36"/>
      <c r="N797" s="36"/>
      <c r="O797" s="36"/>
      <c r="P797" s="36"/>
      <c r="Q797" s="36"/>
      <c r="R797" s="36"/>
      <c r="S797" s="36"/>
    </row>
    <row r="798" spans="2:19" x14ac:dyDescent="0.35">
      <c r="B798" s="56"/>
      <c r="C798" s="36"/>
      <c r="D798" s="36"/>
      <c r="E798" s="44"/>
      <c r="F798" s="147"/>
      <c r="G798" s="128"/>
      <c r="H798" s="50"/>
      <c r="I798" s="113"/>
      <c r="J798" s="21"/>
      <c r="K798" s="50">
        <f t="shared" si="73"/>
        <v>0</v>
      </c>
      <c r="L798" s="36"/>
      <c r="M798" s="36"/>
      <c r="N798" s="36"/>
      <c r="O798" s="36"/>
      <c r="P798" s="36"/>
      <c r="Q798" s="36"/>
      <c r="R798" s="36"/>
      <c r="S798" s="36"/>
    </row>
    <row r="799" spans="2:19" x14ac:dyDescent="0.35">
      <c r="B799" s="56"/>
      <c r="C799" s="36"/>
      <c r="D799" s="36"/>
      <c r="E799" s="44"/>
      <c r="F799" s="147"/>
      <c r="G799" s="128"/>
      <c r="H799" s="50"/>
      <c r="I799" s="113"/>
      <c r="J799" s="21"/>
      <c r="K799" s="50">
        <f t="shared" si="73"/>
        <v>0</v>
      </c>
      <c r="L799" s="36"/>
      <c r="M799" s="36"/>
      <c r="N799" s="36"/>
      <c r="O799" s="36"/>
      <c r="P799" s="36"/>
      <c r="Q799" s="36"/>
      <c r="R799" s="36"/>
      <c r="S799" s="36"/>
    </row>
    <row r="800" spans="2:19" x14ac:dyDescent="0.35">
      <c r="B800" s="56"/>
      <c r="C800" s="36"/>
      <c r="D800" s="36"/>
      <c r="E800" s="44"/>
      <c r="F800" s="147"/>
      <c r="G800" s="128"/>
      <c r="H800" s="50"/>
      <c r="I800" s="113"/>
      <c r="J800" s="21"/>
      <c r="K800" s="50">
        <f t="shared" si="73"/>
        <v>0</v>
      </c>
      <c r="L800" s="36"/>
      <c r="M800" s="36"/>
      <c r="N800" s="36"/>
      <c r="O800" s="36"/>
      <c r="P800" s="36"/>
      <c r="Q800" s="36"/>
      <c r="R800" s="36"/>
      <c r="S800" s="36"/>
    </row>
    <row r="801" spans="2:19" x14ac:dyDescent="0.35">
      <c r="B801" s="56"/>
      <c r="C801" s="36"/>
      <c r="D801" s="36"/>
      <c r="E801" s="44"/>
      <c r="F801" s="147"/>
      <c r="G801" s="128"/>
      <c r="H801" s="50"/>
      <c r="I801" s="113"/>
      <c r="J801" s="21"/>
      <c r="K801" s="50">
        <f t="shared" si="73"/>
        <v>0</v>
      </c>
      <c r="L801" s="36"/>
      <c r="M801" s="36"/>
      <c r="N801" s="36"/>
      <c r="O801" s="36"/>
      <c r="P801" s="36"/>
      <c r="Q801" s="36"/>
      <c r="R801" s="36"/>
      <c r="S801" s="36"/>
    </row>
    <row r="802" spans="2:19" x14ac:dyDescent="0.35">
      <c r="B802" s="56"/>
      <c r="C802" s="36"/>
      <c r="D802" s="36"/>
      <c r="E802" s="44"/>
      <c r="F802" s="147"/>
      <c r="G802" s="128"/>
      <c r="H802" s="50"/>
      <c r="I802" s="113"/>
      <c r="J802" s="21"/>
      <c r="K802" s="50">
        <f t="shared" si="73"/>
        <v>0</v>
      </c>
      <c r="L802" s="36"/>
      <c r="M802" s="36"/>
      <c r="N802" s="36"/>
      <c r="O802" s="36"/>
      <c r="P802" s="36"/>
      <c r="Q802" s="36"/>
      <c r="R802" s="36"/>
      <c r="S802" s="36"/>
    </row>
    <row r="803" spans="2:19" x14ac:dyDescent="0.35">
      <c r="B803" s="56"/>
      <c r="C803" s="36"/>
      <c r="D803" s="36"/>
      <c r="E803" s="44"/>
      <c r="F803" s="147"/>
      <c r="G803" s="128"/>
      <c r="H803" s="50"/>
      <c r="I803" s="113"/>
      <c r="J803" s="21"/>
      <c r="K803" s="50">
        <f t="shared" si="73"/>
        <v>0</v>
      </c>
      <c r="L803" s="36"/>
      <c r="M803" s="36"/>
      <c r="N803" s="36"/>
      <c r="O803" s="36"/>
      <c r="P803" s="36"/>
      <c r="Q803" s="36"/>
      <c r="R803" s="36"/>
      <c r="S803" s="36"/>
    </row>
    <row r="804" spans="2:19" x14ac:dyDescent="0.35">
      <c r="B804" s="56"/>
      <c r="C804" s="36"/>
      <c r="D804" s="36"/>
      <c r="E804" s="44"/>
      <c r="F804" s="147"/>
      <c r="G804" s="128"/>
      <c r="H804" s="50"/>
      <c r="I804" s="113"/>
      <c r="J804" s="21"/>
      <c r="K804" s="50">
        <f t="shared" si="73"/>
        <v>0</v>
      </c>
      <c r="L804" s="36"/>
      <c r="M804" s="36"/>
      <c r="N804" s="36"/>
      <c r="O804" s="36"/>
      <c r="P804" s="36"/>
      <c r="Q804" s="36"/>
      <c r="R804" s="36"/>
      <c r="S804" s="36"/>
    </row>
    <row r="805" spans="2:19" x14ac:dyDescent="0.35">
      <c r="B805" s="56"/>
      <c r="C805" s="36"/>
      <c r="D805" s="36"/>
      <c r="E805" s="44"/>
      <c r="F805" s="147"/>
      <c r="G805" s="128"/>
      <c r="H805" s="50"/>
      <c r="I805" s="113"/>
      <c r="J805" s="21"/>
      <c r="K805" s="50">
        <f t="shared" si="73"/>
        <v>0</v>
      </c>
      <c r="L805" s="36"/>
      <c r="M805" s="36"/>
      <c r="N805" s="36"/>
      <c r="O805" s="36"/>
      <c r="P805" s="36"/>
      <c r="Q805" s="36"/>
      <c r="R805" s="36"/>
      <c r="S805" s="36"/>
    </row>
    <row r="806" spans="2:19" x14ac:dyDescent="0.35">
      <c r="B806" s="56"/>
      <c r="C806" s="36"/>
      <c r="D806" s="36"/>
      <c r="E806" s="44"/>
      <c r="F806" s="147"/>
      <c r="G806" s="128"/>
      <c r="H806" s="50"/>
      <c r="I806" s="113"/>
      <c r="J806" s="21"/>
      <c r="K806" s="50">
        <f t="shared" si="73"/>
        <v>0</v>
      </c>
      <c r="L806" s="36"/>
      <c r="M806" s="36"/>
      <c r="N806" s="36"/>
      <c r="O806" s="36"/>
      <c r="P806" s="36"/>
      <c r="Q806" s="36"/>
      <c r="R806" s="36"/>
      <c r="S806" s="36"/>
    </row>
    <row r="807" spans="2:19" x14ac:dyDescent="0.35">
      <c r="B807" s="56"/>
      <c r="C807" s="36"/>
      <c r="D807" s="36"/>
      <c r="E807" s="44"/>
      <c r="F807" s="147"/>
      <c r="G807" s="128"/>
      <c r="H807" s="50"/>
      <c r="I807" s="113"/>
      <c r="J807" s="21"/>
      <c r="K807" s="50">
        <f t="shared" si="73"/>
        <v>0</v>
      </c>
      <c r="L807" s="36"/>
      <c r="M807" s="36"/>
      <c r="N807" s="36"/>
      <c r="O807" s="36"/>
      <c r="P807" s="36"/>
      <c r="Q807" s="36"/>
      <c r="R807" s="36"/>
      <c r="S807" s="36"/>
    </row>
    <row r="808" spans="2:19" x14ac:dyDescent="0.35">
      <c r="B808" s="56"/>
      <c r="C808" s="36"/>
      <c r="D808" s="36"/>
      <c r="E808" s="44"/>
      <c r="F808" s="147"/>
      <c r="G808" s="128"/>
      <c r="H808" s="50"/>
      <c r="I808" s="113"/>
      <c r="J808" s="21"/>
      <c r="K808" s="50">
        <f t="shared" si="73"/>
        <v>0</v>
      </c>
      <c r="L808" s="36"/>
      <c r="M808" s="36"/>
      <c r="N808" s="36"/>
      <c r="O808" s="36"/>
      <c r="P808" s="36"/>
      <c r="Q808" s="36"/>
      <c r="R808" s="36"/>
      <c r="S808" s="36"/>
    </row>
    <row r="809" spans="2:19" x14ac:dyDescent="0.35">
      <c r="B809" s="56"/>
      <c r="C809" s="36"/>
      <c r="D809" s="36"/>
      <c r="E809" s="44"/>
      <c r="F809" s="147"/>
      <c r="G809" s="128"/>
      <c r="H809" s="50"/>
      <c r="I809" s="113"/>
      <c r="J809" s="21"/>
      <c r="K809" s="50">
        <f t="shared" ref="K809:K872" si="74">F809+G809-H809-J809</f>
        <v>0</v>
      </c>
      <c r="L809" s="36"/>
      <c r="M809" s="36"/>
      <c r="N809" s="36"/>
      <c r="O809" s="36"/>
      <c r="P809" s="36"/>
      <c r="Q809" s="36"/>
      <c r="R809" s="36"/>
      <c r="S809" s="36"/>
    </row>
    <row r="810" spans="2:19" x14ac:dyDescent="0.35">
      <c r="B810" s="56"/>
      <c r="C810" s="36"/>
      <c r="D810" s="36"/>
      <c r="E810" s="44"/>
      <c r="F810" s="147"/>
      <c r="G810" s="128"/>
      <c r="H810" s="50"/>
      <c r="I810" s="113"/>
      <c r="J810" s="21"/>
      <c r="K810" s="50">
        <f t="shared" si="74"/>
        <v>0</v>
      </c>
      <c r="L810" s="36"/>
      <c r="M810" s="36"/>
      <c r="N810" s="36"/>
      <c r="O810" s="36"/>
      <c r="P810" s="36"/>
      <c r="Q810" s="36"/>
      <c r="R810" s="36"/>
      <c r="S810" s="36"/>
    </row>
    <row r="811" spans="2:19" x14ac:dyDescent="0.35">
      <c r="B811" s="56"/>
      <c r="C811" s="36"/>
      <c r="D811" s="36"/>
      <c r="E811" s="44"/>
      <c r="F811" s="147"/>
      <c r="G811" s="128"/>
      <c r="H811" s="50"/>
      <c r="I811" s="113"/>
      <c r="J811" s="21"/>
      <c r="K811" s="50">
        <f t="shared" si="74"/>
        <v>0</v>
      </c>
      <c r="L811" s="36"/>
      <c r="M811" s="36"/>
      <c r="N811" s="36"/>
      <c r="O811" s="36"/>
      <c r="P811" s="36"/>
      <c r="Q811" s="36"/>
      <c r="R811" s="36"/>
      <c r="S811" s="36"/>
    </row>
    <row r="812" spans="2:19" x14ac:dyDescent="0.35">
      <c r="B812" s="56"/>
      <c r="C812" s="36"/>
      <c r="D812" s="36"/>
      <c r="E812" s="44"/>
      <c r="F812" s="147"/>
      <c r="G812" s="128"/>
      <c r="H812" s="50"/>
      <c r="I812" s="113"/>
      <c r="J812" s="21"/>
      <c r="K812" s="50">
        <f t="shared" si="74"/>
        <v>0</v>
      </c>
      <c r="L812" s="36"/>
      <c r="M812" s="36"/>
      <c r="N812" s="36"/>
      <c r="O812" s="36"/>
      <c r="P812" s="36"/>
      <c r="Q812" s="36"/>
      <c r="R812" s="36"/>
      <c r="S812" s="36"/>
    </row>
    <row r="813" spans="2:19" x14ac:dyDescent="0.35">
      <c r="B813" s="56"/>
      <c r="C813" s="36"/>
      <c r="D813" s="36"/>
      <c r="E813" s="44"/>
      <c r="F813" s="147"/>
      <c r="G813" s="128"/>
      <c r="H813" s="50"/>
      <c r="I813" s="113"/>
      <c r="J813" s="21"/>
      <c r="K813" s="50">
        <f t="shared" si="74"/>
        <v>0</v>
      </c>
      <c r="L813" s="36"/>
      <c r="M813" s="36"/>
      <c r="N813" s="36"/>
      <c r="O813" s="36"/>
      <c r="P813" s="36"/>
      <c r="Q813" s="36"/>
      <c r="R813" s="36"/>
      <c r="S813" s="36"/>
    </row>
    <row r="814" spans="2:19" x14ac:dyDescent="0.35">
      <c r="B814" s="56"/>
      <c r="C814" s="36"/>
      <c r="D814" s="36"/>
      <c r="E814" s="44"/>
      <c r="F814" s="147"/>
      <c r="G814" s="128"/>
      <c r="H814" s="50"/>
      <c r="I814" s="113"/>
      <c r="J814" s="21"/>
      <c r="K814" s="50">
        <f t="shared" si="74"/>
        <v>0</v>
      </c>
      <c r="L814" s="36"/>
      <c r="M814" s="36"/>
      <c r="N814" s="36"/>
      <c r="O814" s="36"/>
      <c r="P814" s="36"/>
      <c r="Q814" s="36"/>
      <c r="R814" s="36"/>
      <c r="S814" s="36"/>
    </row>
    <row r="815" spans="2:19" x14ac:dyDescent="0.35">
      <c r="B815" s="56"/>
      <c r="C815" s="36"/>
      <c r="D815" s="36"/>
      <c r="E815" s="44"/>
      <c r="F815" s="147"/>
      <c r="G815" s="128"/>
      <c r="H815" s="50"/>
      <c r="I815" s="113"/>
      <c r="J815" s="21"/>
      <c r="K815" s="50">
        <f t="shared" si="74"/>
        <v>0</v>
      </c>
      <c r="L815" s="36"/>
      <c r="M815" s="36"/>
      <c r="N815" s="36"/>
      <c r="O815" s="36"/>
      <c r="P815" s="36"/>
      <c r="Q815" s="36"/>
      <c r="R815" s="36"/>
      <c r="S815" s="36"/>
    </row>
    <row r="816" spans="2:19" x14ac:dyDescent="0.35">
      <c r="B816" s="56"/>
      <c r="C816" s="36"/>
      <c r="D816" s="36"/>
      <c r="E816" s="44"/>
      <c r="F816" s="147"/>
      <c r="G816" s="128"/>
      <c r="H816" s="50"/>
      <c r="I816" s="113"/>
      <c r="J816" s="21"/>
      <c r="K816" s="50">
        <f t="shared" si="74"/>
        <v>0</v>
      </c>
      <c r="L816" s="36"/>
      <c r="M816" s="36"/>
      <c r="N816" s="36"/>
      <c r="O816" s="36"/>
      <c r="P816" s="36"/>
      <c r="Q816" s="36"/>
      <c r="R816" s="36"/>
      <c r="S816" s="36"/>
    </row>
    <row r="817" spans="2:19" x14ac:dyDescent="0.35">
      <c r="B817" s="56"/>
      <c r="C817" s="36"/>
      <c r="D817" s="36"/>
      <c r="E817" s="44"/>
      <c r="F817" s="147"/>
      <c r="G817" s="128"/>
      <c r="H817" s="50"/>
      <c r="I817" s="113"/>
      <c r="J817" s="21"/>
      <c r="K817" s="50">
        <f t="shared" si="74"/>
        <v>0</v>
      </c>
      <c r="L817" s="36"/>
      <c r="M817" s="36"/>
      <c r="N817" s="36"/>
      <c r="O817" s="36"/>
      <c r="P817" s="36"/>
      <c r="Q817" s="36"/>
      <c r="R817" s="36"/>
      <c r="S817" s="36"/>
    </row>
    <row r="818" spans="2:19" x14ac:dyDescent="0.35">
      <c r="B818" s="56"/>
      <c r="C818" s="36"/>
      <c r="D818" s="36"/>
      <c r="E818" s="44"/>
      <c r="F818" s="147"/>
      <c r="G818" s="128"/>
      <c r="H818" s="50"/>
      <c r="I818" s="113"/>
      <c r="J818" s="21"/>
      <c r="K818" s="50">
        <f t="shared" si="74"/>
        <v>0</v>
      </c>
      <c r="L818" s="36"/>
      <c r="M818" s="36"/>
      <c r="N818" s="36"/>
      <c r="O818" s="36"/>
      <c r="P818" s="36"/>
      <c r="Q818" s="36"/>
      <c r="R818" s="36"/>
      <c r="S818" s="36"/>
    </row>
    <row r="819" spans="2:19" x14ac:dyDescent="0.35">
      <c r="B819" s="56"/>
      <c r="C819" s="36"/>
      <c r="D819" s="36"/>
      <c r="E819" s="44"/>
      <c r="F819" s="147"/>
      <c r="G819" s="128"/>
      <c r="H819" s="50"/>
      <c r="I819" s="113"/>
      <c r="J819" s="21"/>
      <c r="K819" s="50">
        <f t="shared" si="74"/>
        <v>0</v>
      </c>
      <c r="L819" s="36"/>
      <c r="M819" s="36"/>
      <c r="N819" s="36"/>
      <c r="O819" s="36"/>
      <c r="P819" s="36"/>
      <c r="Q819" s="36"/>
      <c r="R819" s="36"/>
      <c r="S819" s="36"/>
    </row>
    <row r="820" spans="2:19" x14ac:dyDescent="0.35">
      <c r="B820" s="56"/>
      <c r="C820" s="36"/>
      <c r="D820" s="36"/>
      <c r="E820" s="44"/>
      <c r="F820" s="147"/>
      <c r="G820" s="128"/>
      <c r="H820" s="50"/>
      <c r="I820" s="113"/>
      <c r="J820" s="21"/>
      <c r="K820" s="50">
        <f t="shared" si="74"/>
        <v>0</v>
      </c>
      <c r="L820" s="36"/>
      <c r="M820" s="36"/>
      <c r="N820" s="36"/>
      <c r="O820" s="36"/>
      <c r="P820" s="36"/>
      <c r="Q820" s="36"/>
      <c r="R820" s="36"/>
      <c r="S820" s="36"/>
    </row>
    <row r="821" spans="2:19" x14ac:dyDescent="0.35">
      <c r="B821" s="56"/>
      <c r="C821" s="36"/>
      <c r="D821" s="36"/>
      <c r="E821" s="44"/>
      <c r="F821" s="147"/>
      <c r="G821" s="128"/>
      <c r="H821" s="50"/>
      <c r="I821" s="113"/>
      <c r="J821" s="21"/>
      <c r="K821" s="50">
        <f t="shared" si="74"/>
        <v>0</v>
      </c>
      <c r="L821" s="36"/>
      <c r="M821" s="36"/>
      <c r="N821" s="36"/>
      <c r="O821" s="36"/>
      <c r="P821" s="36"/>
      <c r="Q821" s="36"/>
      <c r="R821" s="36"/>
      <c r="S821" s="36"/>
    </row>
    <row r="822" spans="2:19" x14ac:dyDescent="0.35">
      <c r="B822" s="56"/>
      <c r="C822" s="36"/>
      <c r="D822" s="36"/>
      <c r="E822" s="44"/>
      <c r="F822" s="147"/>
      <c r="G822" s="128"/>
      <c r="H822" s="50"/>
      <c r="I822" s="113"/>
      <c r="J822" s="21"/>
      <c r="K822" s="50">
        <f t="shared" si="74"/>
        <v>0</v>
      </c>
      <c r="L822" s="36"/>
      <c r="M822" s="36"/>
      <c r="N822" s="36"/>
      <c r="O822" s="36"/>
      <c r="P822" s="36"/>
      <c r="Q822" s="36"/>
      <c r="R822" s="36"/>
      <c r="S822" s="36"/>
    </row>
    <row r="823" spans="2:19" x14ac:dyDescent="0.35">
      <c r="B823" s="56"/>
      <c r="C823" s="36"/>
      <c r="D823" s="36"/>
      <c r="E823" s="44"/>
      <c r="F823" s="147"/>
      <c r="G823" s="128"/>
      <c r="H823" s="50"/>
      <c r="I823" s="113"/>
      <c r="J823" s="21"/>
      <c r="K823" s="50">
        <f t="shared" si="74"/>
        <v>0</v>
      </c>
      <c r="L823" s="36"/>
      <c r="M823" s="36"/>
      <c r="N823" s="36"/>
      <c r="O823" s="36"/>
      <c r="P823" s="36"/>
      <c r="Q823" s="36"/>
      <c r="R823" s="36"/>
      <c r="S823" s="36"/>
    </row>
    <row r="824" spans="2:19" x14ac:dyDescent="0.35">
      <c r="B824" s="56"/>
      <c r="C824" s="36"/>
      <c r="D824" s="36"/>
      <c r="E824" s="44"/>
      <c r="F824" s="147"/>
      <c r="G824" s="128"/>
      <c r="H824" s="50"/>
      <c r="I824" s="113"/>
      <c r="J824" s="21"/>
      <c r="K824" s="50">
        <f t="shared" si="74"/>
        <v>0</v>
      </c>
      <c r="L824" s="36"/>
      <c r="M824" s="36"/>
      <c r="N824" s="36"/>
      <c r="O824" s="36"/>
      <c r="P824" s="36"/>
      <c r="Q824" s="36"/>
      <c r="R824" s="36"/>
      <c r="S824" s="36"/>
    </row>
    <row r="825" spans="2:19" x14ac:dyDescent="0.35">
      <c r="B825" s="56"/>
      <c r="C825" s="36"/>
      <c r="D825" s="36"/>
      <c r="E825" s="44"/>
      <c r="F825" s="147"/>
      <c r="G825" s="128"/>
      <c r="H825" s="50"/>
      <c r="I825" s="113"/>
      <c r="J825" s="21"/>
      <c r="K825" s="50">
        <f t="shared" si="74"/>
        <v>0</v>
      </c>
      <c r="L825" s="36"/>
      <c r="M825" s="36"/>
      <c r="N825" s="36"/>
      <c r="O825" s="36"/>
      <c r="P825" s="36"/>
      <c r="Q825" s="36"/>
      <c r="R825" s="36"/>
      <c r="S825" s="36"/>
    </row>
    <row r="826" spans="2:19" x14ac:dyDescent="0.35">
      <c r="B826" s="56"/>
      <c r="C826" s="36"/>
      <c r="D826" s="36"/>
      <c r="E826" s="44"/>
      <c r="F826" s="147"/>
      <c r="G826" s="128"/>
      <c r="H826" s="50"/>
      <c r="I826" s="113"/>
      <c r="J826" s="21"/>
      <c r="K826" s="50">
        <f t="shared" si="74"/>
        <v>0</v>
      </c>
      <c r="L826" s="36"/>
      <c r="M826" s="36"/>
      <c r="N826" s="36"/>
      <c r="O826" s="36"/>
      <c r="P826" s="36"/>
      <c r="Q826" s="36"/>
      <c r="R826" s="36"/>
      <c r="S826" s="36"/>
    </row>
    <row r="827" spans="2:19" x14ac:dyDescent="0.35">
      <c r="B827" s="56"/>
      <c r="C827" s="36"/>
      <c r="D827" s="36"/>
      <c r="E827" s="44"/>
      <c r="F827" s="147"/>
      <c r="G827" s="128"/>
      <c r="H827" s="50"/>
      <c r="I827" s="113"/>
      <c r="J827" s="21"/>
      <c r="K827" s="50">
        <f t="shared" si="74"/>
        <v>0</v>
      </c>
      <c r="L827" s="36"/>
      <c r="M827" s="36"/>
      <c r="N827" s="36"/>
      <c r="O827" s="36"/>
      <c r="P827" s="36"/>
      <c r="Q827" s="36"/>
      <c r="R827" s="36"/>
      <c r="S827" s="36"/>
    </row>
    <row r="828" spans="2:19" x14ac:dyDescent="0.35">
      <c r="B828" s="56"/>
      <c r="C828" s="36"/>
      <c r="D828" s="36"/>
      <c r="E828" s="44"/>
      <c r="F828" s="147"/>
      <c r="G828" s="128"/>
      <c r="H828" s="50"/>
      <c r="I828" s="113"/>
      <c r="J828" s="21"/>
      <c r="K828" s="50">
        <f t="shared" si="74"/>
        <v>0</v>
      </c>
      <c r="L828" s="36"/>
      <c r="M828" s="36"/>
      <c r="N828" s="36"/>
      <c r="O828" s="36"/>
      <c r="P828" s="36"/>
      <c r="Q828" s="36"/>
      <c r="R828" s="36"/>
      <c r="S828" s="36"/>
    </row>
    <row r="829" spans="2:19" x14ac:dyDescent="0.35">
      <c r="B829" s="56"/>
      <c r="C829" s="36"/>
      <c r="D829" s="36"/>
      <c r="E829" s="44"/>
      <c r="F829" s="147"/>
      <c r="G829" s="128"/>
      <c r="H829" s="50"/>
      <c r="I829" s="113"/>
      <c r="J829" s="21"/>
      <c r="K829" s="50">
        <f t="shared" si="74"/>
        <v>0</v>
      </c>
      <c r="L829" s="36"/>
      <c r="M829" s="36"/>
      <c r="N829" s="36"/>
      <c r="O829" s="36"/>
      <c r="P829" s="36"/>
      <c r="Q829" s="36"/>
      <c r="R829" s="36"/>
      <c r="S829" s="36"/>
    </row>
    <row r="830" spans="2:19" x14ac:dyDescent="0.35">
      <c r="F830" s="58"/>
      <c r="G830" s="51"/>
      <c r="H830" s="50"/>
      <c r="I830" s="113"/>
      <c r="J830" s="21"/>
      <c r="K830" s="6">
        <f t="shared" si="74"/>
        <v>0</v>
      </c>
      <c r="L830" s="36"/>
      <c r="M830" s="36"/>
      <c r="N830" s="36"/>
      <c r="O830" s="36"/>
      <c r="P830" s="36"/>
      <c r="Q830" s="36"/>
      <c r="R830" s="36"/>
    </row>
    <row r="831" spans="2:19" x14ac:dyDescent="0.35">
      <c r="F831" s="58"/>
      <c r="G831" s="51"/>
      <c r="H831" s="50"/>
      <c r="I831" s="113"/>
      <c r="J831" s="21"/>
      <c r="K831" s="6">
        <f t="shared" si="74"/>
        <v>0</v>
      </c>
      <c r="L831" s="36"/>
      <c r="M831" s="36"/>
      <c r="N831" s="36"/>
      <c r="O831" s="36"/>
      <c r="P831" s="36"/>
      <c r="Q831" s="36"/>
      <c r="R831" s="36"/>
    </row>
    <row r="832" spans="2:19" x14ac:dyDescent="0.35">
      <c r="F832" s="58"/>
      <c r="G832" s="51"/>
      <c r="H832" s="50"/>
      <c r="I832" s="113"/>
      <c r="J832" s="21"/>
      <c r="K832" s="6">
        <f t="shared" si="74"/>
        <v>0</v>
      </c>
      <c r="L832" s="36"/>
      <c r="M832" s="36"/>
      <c r="N832" s="36"/>
      <c r="O832" s="36"/>
      <c r="P832" s="36"/>
      <c r="Q832" s="36"/>
      <c r="R832" s="36"/>
    </row>
    <row r="833" spans="6:18" x14ac:dyDescent="0.35">
      <c r="F833" s="58"/>
      <c r="G833" s="51"/>
      <c r="H833" s="50"/>
      <c r="I833" s="113"/>
      <c r="J833" s="21"/>
      <c r="K833" s="6">
        <f t="shared" si="74"/>
        <v>0</v>
      </c>
      <c r="L833" s="36"/>
      <c r="M833" s="36"/>
      <c r="N833" s="36"/>
      <c r="O833" s="36"/>
      <c r="P833" s="36"/>
      <c r="Q833" s="36"/>
      <c r="R833" s="36"/>
    </row>
    <row r="834" spans="6:18" x14ac:dyDescent="0.35">
      <c r="F834" s="58"/>
      <c r="G834" s="51"/>
      <c r="H834" s="50"/>
      <c r="I834" s="113"/>
      <c r="J834" s="21"/>
      <c r="K834" s="6">
        <f t="shared" si="74"/>
        <v>0</v>
      </c>
      <c r="L834" s="36"/>
      <c r="M834" s="36"/>
      <c r="N834" s="36"/>
      <c r="O834" s="36"/>
      <c r="P834" s="36"/>
      <c r="Q834" s="36"/>
      <c r="R834" s="36"/>
    </row>
    <row r="835" spans="6:18" x14ac:dyDescent="0.35">
      <c r="F835" s="58"/>
      <c r="G835" s="51"/>
      <c r="H835" s="50"/>
      <c r="I835" s="113"/>
      <c r="J835" s="21"/>
      <c r="K835" s="6">
        <f t="shared" si="74"/>
        <v>0</v>
      </c>
      <c r="L835" s="36"/>
      <c r="M835" s="36"/>
      <c r="N835" s="36"/>
      <c r="O835" s="36"/>
      <c r="P835" s="36"/>
      <c r="Q835" s="36"/>
      <c r="R835" s="36"/>
    </row>
    <row r="836" spans="6:18" x14ac:dyDescent="0.35">
      <c r="F836" s="58"/>
      <c r="G836" s="51"/>
      <c r="H836" s="50"/>
      <c r="I836" s="113"/>
      <c r="J836" s="21"/>
      <c r="K836" s="6">
        <f t="shared" si="74"/>
        <v>0</v>
      </c>
      <c r="L836" s="36"/>
      <c r="M836" s="36"/>
      <c r="N836" s="36"/>
      <c r="O836" s="36"/>
      <c r="P836" s="36"/>
      <c r="Q836" s="36"/>
      <c r="R836" s="36"/>
    </row>
    <row r="837" spans="6:18" x14ac:dyDescent="0.35">
      <c r="F837" s="58"/>
      <c r="G837" s="51"/>
      <c r="H837" s="50"/>
      <c r="I837" s="113"/>
      <c r="J837" s="21"/>
      <c r="K837" s="6">
        <f t="shared" si="74"/>
        <v>0</v>
      </c>
      <c r="L837" s="36"/>
      <c r="M837" s="36"/>
      <c r="N837" s="36"/>
      <c r="O837" s="36"/>
      <c r="P837" s="36"/>
      <c r="Q837" s="36"/>
      <c r="R837" s="36"/>
    </row>
    <row r="838" spans="6:18" x14ac:dyDescent="0.35">
      <c r="F838" s="58"/>
      <c r="G838" s="51"/>
      <c r="H838" s="50"/>
      <c r="I838" s="113"/>
      <c r="J838" s="21"/>
      <c r="K838" s="6">
        <f t="shared" si="74"/>
        <v>0</v>
      </c>
      <c r="L838" s="36"/>
      <c r="M838" s="36"/>
      <c r="N838" s="36"/>
      <c r="O838" s="36"/>
      <c r="P838" s="36"/>
      <c r="Q838" s="36"/>
      <c r="R838" s="36"/>
    </row>
    <row r="839" spans="6:18" x14ac:dyDescent="0.35">
      <c r="F839" s="58"/>
      <c r="G839" s="51"/>
      <c r="H839" s="50"/>
      <c r="I839" s="113"/>
      <c r="J839" s="21"/>
      <c r="K839" s="6">
        <f t="shared" si="74"/>
        <v>0</v>
      </c>
      <c r="L839" s="36"/>
      <c r="M839" s="36"/>
      <c r="N839" s="36"/>
      <c r="O839" s="36"/>
      <c r="P839" s="36"/>
      <c r="Q839" s="36"/>
      <c r="R839" s="36"/>
    </row>
    <row r="840" spans="6:18" x14ac:dyDescent="0.35">
      <c r="F840" s="58"/>
      <c r="G840" s="51"/>
      <c r="H840" s="50"/>
      <c r="I840" s="113"/>
      <c r="J840" s="21"/>
      <c r="K840" s="6">
        <f t="shared" si="74"/>
        <v>0</v>
      </c>
      <c r="L840" s="36"/>
      <c r="M840" s="36"/>
      <c r="N840" s="36"/>
      <c r="O840" s="36"/>
      <c r="P840" s="36"/>
      <c r="Q840" s="36"/>
      <c r="R840" s="36"/>
    </row>
    <row r="841" spans="6:18" x14ac:dyDescent="0.35">
      <c r="F841" s="58"/>
      <c r="G841" s="51"/>
      <c r="H841" s="50"/>
      <c r="I841" s="113"/>
      <c r="J841" s="21"/>
      <c r="K841" s="6">
        <f t="shared" si="74"/>
        <v>0</v>
      </c>
      <c r="L841" s="36"/>
      <c r="M841" s="36"/>
      <c r="N841" s="36"/>
      <c r="O841" s="36"/>
      <c r="P841" s="36"/>
      <c r="Q841" s="36"/>
      <c r="R841" s="36"/>
    </row>
    <row r="842" spans="6:18" x14ac:dyDescent="0.35">
      <c r="F842" s="58"/>
      <c r="G842" s="51"/>
      <c r="H842" s="50"/>
      <c r="I842" s="113"/>
      <c r="J842" s="21"/>
      <c r="K842" s="6">
        <f t="shared" si="74"/>
        <v>0</v>
      </c>
      <c r="L842" s="36"/>
      <c r="M842" s="36"/>
      <c r="N842" s="36"/>
      <c r="O842" s="36"/>
      <c r="P842" s="36"/>
      <c r="Q842" s="36"/>
      <c r="R842" s="36"/>
    </row>
    <row r="843" spans="6:18" x14ac:dyDescent="0.35">
      <c r="F843" s="58"/>
      <c r="G843" s="51"/>
      <c r="H843" s="50"/>
      <c r="I843" s="113"/>
      <c r="J843" s="21"/>
      <c r="K843" s="6">
        <f t="shared" si="74"/>
        <v>0</v>
      </c>
      <c r="L843" s="36"/>
      <c r="M843" s="36"/>
      <c r="N843" s="36"/>
      <c r="O843" s="36"/>
      <c r="P843" s="36"/>
      <c r="Q843" s="36"/>
      <c r="R843" s="36"/>
    </row>
    <row r="844" spans="6:18" x14ac:dyDescent="0.35">
      <c r="F844" s="58"/>
      <c r="G844" s="51"/>
      <c r="H844" s="50"/>
      <c r="I844" s="113"/>
      <c r="J844" s="21"/>
      <c r="K844" s="6">
        <f t="shared" si="74"/>
        <v>0</v>
      </c>
      <c r="L844" s="36"/>
      <c r="M844" s="36"/>
      <c r="N844" s="36"/>
      <c r="O844" s="36"/>
      <c r="P844" s="36"/>
      <c r="Q844" s="36"/>
      <c r="R844" s="36"/>
    </row>
    <row r="845" spans="6:18" x14ac:dyDescent="0.35">
      <c r="F845" s="58"/>
      <c r="G845" s="51"/>
      <c r="H845" s="50"/>
      <c r="I845" s="113"/>
      <c r="J845" s="21"/>
      <c r="K845" s="6">
        <f t="shared" si="74"/>
        <v>0</v>
      </c>
      <c r="L845" s="36"/>
      <c r="M845" s="36"/>
      <c r="N845" s="36"/>
      <c r="O845" s="36"/>
      <c r="P845" s="36"/>
      <c r="Q845" s="36"/>
      <c r="R845" s="36"/>
    </row>
    <row r="846" spans="6:18" x14ac:dyDescent="0.35">
      <c r="F846" s="58"/>
      <c r="G846" s="51"/>
      <c r="H846" s="50"/>
      <c r="I846" s="113"/>
      <c r="J846" s="21"/>
      <c r="K846" s="6">
        <f t="shared" si="74"/>
        <v>0</v>
      </c>
      <c r="L846" s="36"/>
      <c r="M846" s="36"/>
      <c r="N846" s="36"/>
      <c r="O846" s="36"/>
      <c r="P846" s="36"/>
      <c r="Q846" s="36"/>
      <c r="R846" s="36"/>
    </row>
    <row r="847" spans="6:18" x14ac:dyDescent="0.35">
      <c r="F847" s="58"/>
      <c r="G847" s="51"/>
      <c r="H847" s="50"/>
      <c r="I847" s="113"/>
      <c r="J847" s="21"/>
      <c r="K847" s="6">
        <f t="shared" si="74"/>
        <v>0</v>
      </c>
      <c r="L847" s="36"/>
      <c r="M847" s="36"/>
      <c r="N847" s="36"/>
      <c r="O847" s="36"/>
      <c r="P847" s="36"/>
      <c r="Q847" s="36"/>
      <c r="R847" s="36"/>
    </row>
    <row r="848" spans="6:18" x14ac:dyDescent="0.35">
      <c r="F848" s="58"/>
      <c r="G848" s="51"/>
      <c r="H848" s="50"/>
      <c r="I848" s="113"/>
      <c r="J848" s="21"/>
      <c r="K848" s="6">
        <f t="shared" si="74"/>
        <v>0</v>
      </c>
      <c r="L848" s="36"/>
      <c r="M848" s="36"/>
      <c r="N848" s="36"/>
      <c r="O848" s="36"/>
      <c r="P848" s="36"/>
      <c r="Q848" s="36"/>
      <c r="R848" s="36"/>
    </row>
    <row r="849" spans="6:18" x14ac:dyDescent="0.35">
      <c r="F849" s="58"/>
      <c r="G849" s="51"/>
      <c r="H849" s="50"/>
      <c r="I849" s="113"/>
      <c r="J849" s="21"/>
      <c r="K849" s="6">
        <f t="shared" si="74"/>
        <v>0</v>
      </c>
      <c r="L849" s="36"/>
      <c r="M849" s="36"/>
      <c r="N849" s="36"/>
      <c r="O849" s="36"/>
      <c r="P849" s="36"/>
      <c r="Q849" s="36"/>
      <c r="R849" s="36"/>
    </row>
    <row r="850" spans="6:18" x14ac:dyDescent="0.35">
      <c r="F850" s="58"/>
      <c r="G850" s="51"/>
      <c r="H850" s="50"/>
      <c r="I850" s="113"/>
      <c r="J850" s="21"/>
      <c r="K850" s="6">
        <f t="shared" si="74"/>
        <v>0</v>
      </c>
      <c r="L850" s="36"/>
      <c r="M850" s="36"/>
      <c r="N850" s="36"/>
      <c r="O850" s="36"/>
      <c r="P850" s="36"/>
      <c r="Q850" s="36"/>
      <c r="R850" s="36"/>
    </row>
    <row r="851" spans="6:18" x14ac:dyDescent="0.35">
      <c r="F851" s="58"/>
      <c r="G851" s="51"/>
      <c r="H851" s="50"/>
      <c r="I851" s="113"/>
      <c r="J851" s="21"/>
      <c r="K851" s="6">
        <f t="shared" si="74"/>
        <v>0</v>
      </c>
      <c r="L851" s="36"/>
      <c r="M851" s="36"/>
      <c r="N851" s="36"/>
      <c r="O851" s="36"/>
      <c r="P851" s="36"/>
      <c r="Q851" s="36"/>
      <c r="R851" s="36"/>
    </row>
    <row r="852" spans="6:18" x14ac:dyDescent="0.35">
      <c r="F852" s="58"/>
      <c r="G852" s="51"/>
      <c r="H852" s="50"/>
      <c r="I852" s="113"/>
      <c r="J852" s="21"/>
      <c r="K852" s="6">
        <f t="shared" si="74"/>
        <v>0</v>
      </c>
      <c r="L852" s="36"/>
      <c r="M852" s="36"/>
      <c r="N852" s="36"/>
      <c r="O852" s="36"/>
      <c r="P852" s="36"/>
      <c r="Q852" s="36"/>
      <c r="R852" s="36"/>
    </row>
    <row r="853" spans="6:18" x14ac:dyDescent="0.35">
      <c r="F853" s="58"/>
      <c r="G853" s="51"/>
      <c r="H853" s="50"/>
      <c r="I853" s="113"/>
      <c r="J853" s="21"/>
      <c r="K853" s="6">
        <f t="shared" si="74"/>
        <v>0</v>
      </c>
      <c r="L853" s="36"/>
      <c r="M853" s="36"/>
      <c r="N853" s="36"/>
      <c r="O853" s="36"/>
      <c r="P853" s="36"/>
      <c r="Q853" s="36"/>
      <c r="R853" s="36"/>
    </row>
    <row r="854" spans="6:18" x14ac:dyDescent="0.35">
      <c r="F854" s="58"/>
      <c r="G854" s="51"/>
      <c r="H854" s="50"/>
      <c r="I854" s="113"/>
      <c r="J854" s="21"/>
      <c r="K854" s="6">
        <f t="shared" si="74"/>
        <v>0</v>
      </c>
      <c r="L854" s="36"/>
      <c r="M854" s="36"/>
      <c r="N854" s="36"/>
      <c r="O854" s="36"/>
      <c r="P854" s="36"/>
      <c r="Q854" s="36"/>
      <c r="R854" s="36"/>
    </row>
    <row r="855" spans="6:18" x14ac:dyDescent="0.35">
      <c r="F855" s="58"/>
      <c r="G855" s="51"/>
      <c r="H855" s="50"/>
      <c r="I855" s="113"/>
      <c r="J855" s="21"/>
      <c r="K855" s="6">
        <f t="shared" si="74"/>
        <v>0</v>
      </c>
      <c r="L855" s="36"/>
      <c r="M855" s="36"/>
      <c r="N855" s="36"/>
      <c r="O855" s="36"/>
      <c r="P855" s="36"/>
      <c r="Q855" s="36"/>
      <c r="R855" s="36"/>
    </row>
    <row r="856" spans="6:18" x14ac:dyDescent="0.35">
      <c r="F856" s="58"/>
      <c r="G856" s="51"/>
      <c r="H856" s="50"/>
      <c r="I856" s="113"/>
      <c r="J856" s="21"/>
      <c r="K856" s="6">
        <f t="shared" si="74"/>
        <v>0</v>
      </c>
      <c r="L856" s="36"/>
      <c r="M856" s="36"/>
      <c r="N856" s="36"/>
      <c r="O856" s="36"/>
      <c r="P856" s="36"/>
      <c r="Q856" s="36"/>
      <c r="R856" s="36"/>
    </row>
    <row r="857" spans="6:18" x14ac:dyDescent="0.35">
      <c r="F857" s="58"/>
      <c r="G857" s="51"/>
      <c r="H857" s="50"/>
      <c r="I857" s="113"/>
      <c r="J857" s="21"/>
      <c r="K857" s="6">
        <f t="shared" si="74"/>
        <v>0</v>
      </c>
      <c r="L857" s="36"/>
      <c r="M857" s="36"/>
      <c r="N857" s="36"/>
      <c r="O857" s="36"/>
      <c r="P857" s="36"/>
      <c r="Q857" s="36"/>
      <c r="R857" s="36"/>
    </row>
    <row r="858" spans="6:18" x14ac:dyDescent="0.35">
      <c r="F858" s="58"/>
      <c r="G858" s="51"/>
      <c r="H858" s="50"/>
      <c r="I858" s="113"/>
      <c r="J858" s="21"/>
      <c r="K858" s="6">
        <f t="shared" si="74"/>
        <v>0</v>
      </c>
      <c r="L858" s="36"/>
      <c r="M858" s="36"/>
      <c r="N858" s="36"/>
      <c r="O858" s="36"/>
      <c r="P858" s="36"/>
      <c r="Q858" s="36"/>
      <c r="R858" s="36"/>
    </row>
    <row r="859" spans="6:18" x14ac:dyDescent="0.35">
      <c r="F859" s="58"/>
      <c r="G859" s="51"/>
      <c r="H859" s="50"/>
      <c r="I859" s="113"/>
      <c r="J859" s="21"/>
      <c r="K859" s="6">
        <f t="shared" si="74"/>
        <v>0</v>
      </c>
      <c r="L859" s="36"/>
      <c r="M859" s="36"/>
      <c r="N859" s="36"/>
      <c r="O859" s="36"/>
      <c r="P859" s="36"/>
      <c r="Q859" s="36"/>
      <c r="R859" s="36"/>
    </row>
    <row r="860" spans="6:18" x14ac:dyDescent="0.35">
      <c r="F860" s="58"/>
      <c r="G860" s="51"/>
      <c r="H860" s="50"/>
      <c r="I860" s="113"/>
      <c r="J860" s="21"/>
      <c r="K860" s="6">
        <f t="shared" si="74"/>
        <v>0</v>
      </c>
      <c r="L860" s="36"/>
      <c r="M860" s="36"/>
      <c r="N860" s="36"/>
      <c r="O860" s="36"/>
      <c r="P860" s="36"/>
      <c r="Q860" s="36"/>
      <c r="R860" s="36"/>
    </row>
    <row r="861" spans="6:18" x14ac:dyDescent="0.35">
      <c r="F861" s="58"/>
      <c r="G861" s="51"/>
      <c r="H861" s="50"/>
      <c r="I861" s="113"/>
      <c r="J861" s="21"/>
      <c r="K861" s="6">
        <f t="shared" si="74"/>
        <v>0</v>
      </c>
      <c r="L861" s="36"/>
      <c r="M861" s="36"/>
      <c r="N861" s="36"/>
      <c r="O861" s="36"/>
      <c r="P861" s="36"/>
      <c r="Q861" s="36"/>
      <c r="R861" s="36"/>
    </row>
    <row r="862" spans="6:18" x14ac:dyDescent="0.35">
      <c r="F862" s="58"/>
      <c r="G862" s="51"/>
      <c r="H862" s="50"/>
      <c r="I862" s="113"/>
      <c r="J862" s="21"/>
      <c r="K862" s="6">
        <f t="shared" si="74"/>
        <v>0</v>
      </c>
      <c r="L862" s="36"/>
      <c r="M862" s="36"/>
      <c r="N862" s="36"/>
      <c r="O862" s="36"/>
      <c r="P862" s="36"/>
      <c r="Q862" s="36"/>
      <c r="R862" s="36"/>
    </row>
    <row r="863" spans="6:18" x14ac:dyDescent="0.35">
      <c r="F863" s="58"/>
      <c r="G863" s="51"/>
      <c r="H863" s="50"/>
      <c r="I863" s="113"/>
      <c r="J863" s="21"/>
      <c r="K863" s="6">
        <f t="shared" si="74"/>
        <v>0</v>
      </c>
      <c r="L863" s="36"/>
      <c r="M863" s="36"/>
      <c r="N863" s="36"/>
      <c r="O863" s="36"/>
      <c r="P863" s="36"/>
      <c r="Q863" s="36"/>
      <c r="R863" s="36"/>
    </row>
    <row r="864" spans="6:18" x14ac:dyDescent="0.35">
      <c r="F864" s="58"/>
      <c r="G864" s="51"/>
      <c r="H864" s="50"/>
      <c r="I864" s="113"/>
      <c r="J864" s="21"/>
      <c r="K864" s="6">
        <f t="shared" si="74"/>
        <v>0</v>
      </c>
      <c r="L864" s="36"/>
      <c r="M864" s="36"/>
      <c r="N864" s="36"/>
      <c r="O864" s="36"/>
      <c r="P864" s="36"/>
      <c r="Q864" s="36"/>
      <c r="R864" s="36"/>
    </row>
    <row r="865" spans="6:18" x14ac:dyDescent="0.35">
      <c r="F865" s="58"/>
      <c r="G865" s="51"/>
      <c r="H865" s="50"/>
      <c r="I865" s="113"/>
      <c r="J865" s="21"/>
      <c r="K865" s="6">
        <f t="shared" si="74"/>
        <v>0</v>
      </c>
      <c r="L865" s="36"/>
      <c r="M865" s="36"/>
      <c r="N865" s="36"/>
      <c r="O865" s="36"/>
      <c r="P865" s="36"/>
      <c r="Q865" s="36"/>
      <c r="R865" s="36"/>
    </row>
    <row r="866" spans="6:18" x14ac:dyDescent="0.35">
      <c r="F866" s="58"/>
      <c r="G866" s="51"/>
      <c r="H866" s="50"/>
      <c r="I866" s="113"/>
      <c r="J866" s="21"/>
      <c r="K866" s="6">
        <f t="shared" si="74"/>
        <v>0</v>
      </c>
      <c r="L866" s="36"/>
      <c r="M866" s="36"/>
      <c r="N866" s="36"/>
      <c r="O866" s="36"/>
      <c r="P866" s="36"/>
      <c r="Q866" s="36"/>
      <c r="R866" s="36"/>
    </row>
    <row r="867" spans="6:18" x14ac:dyDescent="0.35">
      <c r="F867" s="58"/>
      <c r="G867" s="51"/>
      <c r="H867" s="50"/>
      <c r="I867" s="113"/>
      <c r="J867" s="21"/>
      <c r="K867" s="6">
        <f t="shared" si="74"/>
        <v>0</v>
      </c>
      <c r="L867" s="36"/>
      <c r="M867" s="36"/>
      <c r="N867" s="36"/>
      <c r="O867" s="36"/>
      <c r="P867" s="36"/>
      <c r="Q867" s="36"/>
      <c r="R867" s="36"/>
    </row>
    <row r="868" spans="6:18" x14ac:dyDescent="0.35">
      <c r="F868" s="58"/>
      <c r="G868" s="51"/>
      <c r="H868" s="50"/>
      <c r="I868" s="113"/>
      <c r="J868" s="21"/>
      <c r="K868" s="6">
        <f t="shared" si="74"/>
        <v>0</v>
      </c>
      <c r="L868" s="36"/>
      <c r="M868" s="36"/>
      <c r="N868" s="36"/>
      <c r="O868" s="36"/>
      <c r="P868" s="36"/>
      <c r="Q868" s="36"/>
      <c r="R868" s="36"/>
    </row>
    <row r="869" spans="6:18" x14ac:dyDescent="0.35">
      <c r="F869" s="58"/>
      <c r="G869" s="51"/>
      <c r="H869" s="50"/>
      <c r="I869" s="113"/>
      <c r="J869" s="21"/>
      <c r="K869" s="6">
        <f t="shared" si="74"/>
        <v>0</v>
      </c>
      <c r="L869" s="36"/>
      <c r="M869" s="36"/>
      <c r="N869" s="36"/>
      <c r="O869" s="36"/>
      <c r="P869" s="36"/>
      <c r="Q869" s="36"/>
      <c r="R869" s="36"/>
    </row>
    <row r="870" spans="6:18" x14ac:dyDescent="0.35">
      <c r="F870" s="58"/>
      <c r="G870" s="51"/>
      <c r="H870" s="50"/>
      <c r="I870" s="113"/>
      <c r="J870" s="21"/>
      <c r="K870" s="6">
        <f t="shared" si="74"/>
        <v>0</v>
      </c>
      <c r="L870" s="36"/>
      <c r="M870" s="36"/>
      <c r="N870" s="36"/>
      <c r="O870" s="36"/>
      <c r="P870" s="36"/>
      <c r="Q870" s="36"/>
      <c r="R870" s="36"/>
    </row>
    <row r="871" spans="6:18" x14ac:dyDescent="0.35">
      <c r="F871" s="58"/>
      <c r="G871" s="51"/>
      <c r="H871" s="50"/>
      <c r="I871" s="113"/>
      <c r="J871" s="21"/>
      <c r="K871" s="6">
        <f t="shared" si="74"/>
        <v>0</v>
      </c>
      <c r="L871" s="36"/>
      <c r="M871" s="36"/>
      <c r="N871" s="36"/>
      <c r="O871" s="36"/>
      <c r="P871" s="36"/>
      <c r="Q871" s="36"/>
      <c r="R871" s="36"/>
    </row>
    <row r="872" spans="6:18" x14ac:dyDescent="0.35">
      <c r="F872" s="58"/>
      <c r="G872" s="51"/>
      <c r="H872" s="50"/>
      <c r="I872" s="113"/>
      <c r="J872" s="21"/>
      <c r="K872" s="6">
        <f t="shared" si="74"/>
        <v>0</v>
      </c>
      <c r="L872" s="36"/>
      <c r="M872" s="36"/>
      <c r="N872" s="36"/>
      <c r="O872" s="36"/>
      <c r="P872" s="36"/>
      <c r="Q872" s="36"/>
      <c r="R872" s="36"/>
    </row>
    <row r="873" spans="6:18" x14ac:dyDescent="0.35">
      <c r="F873" s="58"/>
      <c r="G873" s="51"/>
      <c r="H873" s="50"/>
      <c r="I873" s="113"/>
      <c r="J873" s="21"/>
      <c r="K873" s="6">
        <f t="shared" ref="K873:K936" si="75">F873+G873-H873-J873</f>
        <v>0</v>
      </c>
      <c r="L873" s="36"/>
      <c r="M873" s="36"/>
      <c r="N873" s="36"/>
      <c r="O873" s="36"/>
      <c r="P873" s="36"/>
      <c r="Q873" s="36"/>
      <c r="R873" s="36"/>
    </row>
    <row r="874" spans="6:18" x14ac:dyDescent="0.35">
      <c r="F874" s="58"/>
      <c r="G874" s="51"/>
      <c r="H874" s="50"/>
      <c r="I874" s="113"/>
      <c r="J874" s="21"/>
      <c r="K874" s="6">
        <f t="shared" si="75"/>
        <v>0</v>
      </c>
      <c r="L874" s="36"/>
      <c r="M874" s="36"/>
      <c r="N874" s="36"/>
      <c r="O874" s="36"/>
      <c r="P874" s="36"/>
      <c r="Q874" s="36"/>
      <c r="R874" s="36"/>
    </row>
    <row r="875" spans="6:18" x14ac:dyDescent="0.35">
      <c r="F875" s="58"/>
      <c r="G875" s="51"/>
      <c r="H875" s="50"/>
      <c r="I875" s="113"/>
      <c r="J875" s="21"/>
      <c r="K875" s="6">
        <f t="shared" si="75"/>
        <v>0</v>
      </c>
      <c r="L875" s="36"/>
      <c r="M875" s="36"/>
      <c r="N875" s="36"/>
      <c r="O875" s="36"/>
      <c r="P875" s="36"/>
      <c r="Q875" s="36"/>
      <c r="R875" s="36"/>
    </row>
    <row r="876" spans="6:18" x14ac:dyDescent="0.35">
      <c r="F876" s="58"/>
      <c r="G876" s="51"/>
      <c r="H876" s="50"/>
      <c r="I876" s="113"/>
      <c r="J876" s="21"/>
      <c r="K876" s="6">
        <f t="shared" si="75"/>
        <v>0</v>
      </c>
      <c r="L876" s="36"/>
      <c r="M876" s="36"/>
      <c r="N876" s="36"/>
      <c r="O876" s="36"/>
      <c r="P876" s="36"/>
      <c r="Q876" s="36"/>
      <c r="R876" s="36"/>
    </row>
    <row r="877" spans="6:18" x14ac:dyDescent="0.35">
      <c r="F877" s="58"/>
      <c r="G877" s="51"/>
      <c r="H877" s="50"/>
      <c r="I877" s="113"/>
      <c r="J877" s="21"/>
      <c r="K877" s="6">
        <f t="shared" si="75"/>
        <v>0</v>
      </c>
      <c r="L877" s="36"/>
      <c r="M877" s="36"/>
      <c r="N877" s="36"/>
      <c r="O877" s="36"/>
      <c r="P877" s="36"/>
      <c r="Q877" s="36"/>
      <c r="R877" s="36"/>
    </row>
    <row r="878" spans="6:18" x14ac:dyDescent="0.35">
      <c r="F878" s="58"/>
      <c r="G878" s="51"/>
      <c r="H878" s="50"/>
      <c r="I878" s="113"/>
      <c r="J878" s="21"/>
      <c r="K878" s="6">
        <f t="shared" si="75"/>
        <v>0</v>
      </c>
      <c r="L878" s="36"/>
      <c r="M878" s="36"/>
      <c r="N878" s="36"/>
      <c r="O878" s="36"/>
      <c r="P878" s="36"/>
      <c r="Q878" s="36"/>
      <c r="R878" s="36"/>
    </row>
    <row r="879" spans="6:18" x14ac:dyDescent="0.35">
      <c r="F879" s="58"/>
      <c r="G879" s="51"/>
      <c r="H879" s="50"/>
      <c r="I879" s="113"/>
      <c r="J879" s="21"/>
      <c r="K879" s="6">
        <f t="shared" si="75"/>
        <v>0</v>
      </c>
      <c r="L879" s="36"/>
      <c r="M879" s="36"/>
      <c r="N879" s="36"/>
      <c r="O879" s="36"/>
      <c r="P879" s="36"/>
      <c r="Q879" s="36"/>
      <c r="R879" s="36"/>
    </row>
    <row r="880" spans="6:18" x14ac:dyDescent="0.35">
      <c r="F880" s="58"/>
      <c r="G880" s="51"/>
      <c r="H880" s="50"/>
      <c r="I880" s="113"/>
      <c r="J880" s="21"/>
      <c r="K880" s="6">
        <f t="shared" si="75"/>
        <v>0</v>
      </c>
      <c r="L880" s="36"/>
      <c r="M880" s="36"/>
      <c r="N880" s="36"/>
      <c r="O880" s="36"/>
      <c r="P880" s="36"/>
      <c r="Q880" s="36"/>
      <c r="R880" s="36"/>
    </row>
    <row r="881" spans="6:18" x14ac:dyDescent="0.35">
      <c r="F881" s="58"/>
      <c r="G881" s="51"/>
      <c r="H881" s="50"/>
      <c r="I881" s="113"/>
      <c r="J881" s="21"/>
      <c r="K881" s="6">
        <f t="shared" si="75"/>
        <v>0</v>
      </c>
      <c r="L881" s="36"/>
      <c r="M881" s="36"/>
      <c r="N881" s="36"/>
      <c r="O881" s="36"/>
      <c r="P881" s="36"/>
      <c r="Q881" s="36"/>
      <c r="R881" s="36"/>
    </row>
    <row r="882" spans="6:18" x14ac:dyDescent="0.35">
      <c r="F882" s="58"/>
      <c r="G882" s="51"/>
      <c r="H882" s="50"/>
      <c r="I882" s="113"/>
      <c r="J882" s="21"/>
      <c r="K882" s="6">
        <f t="shared" si="75"/>
        <v>0</v>
      </c>
      <c r="L882" s="36"/>
      <c r="M882" s="36"/>
      <c r="N882" s="36"/>
      <c r="O882" s="36"/>
      <c r="P882" s="36"/>
      <c r="Q882" s="36"/>
      <c r="R882" s="36"/>
    </row>
    <row r="883" spans="6:18" x14ac:dyDescent="0.35">
      <c r="F883" s="58"/>
      <c r="G883" s="51"/>
      <c r="H883" s="50"/>
      <c r="I883" s="113"/>
      <c r="J883" s="21"/>
      <c r="K883" s="6">
        <f t="shared" si="75"/>
        <v>0</v>
      </c>
      <c r="L883" s="36"/>
      <c r="M883" s="36"/>
      <c r="N883" s="36"/>
      <c r="O883" s="36"/>
      <c r="P883" s="36"/>
      <c r="Q883" s="36"/>
      <c r="R883" s="36"/>
    </row>
    <row r="884" spans="6:18" x14ac:dyDescent="0.35">
      <c r="F884" s="58"/>
      <c r="G884" s="51"/>
      <c r="H884" s="50"/>
      <c r="I884" s="113"/>
      <c r="J884" s="21"/>
      <c r="K884" s="6">
        <f t="shared" si="75"/>
        <v>0</v>
      </c>
      <c r="L884" s="36"/>
      <c r="M884" s="36"/>
      <c r="N884" s="36"/>
      <c r="O884" s="36"/>
      <c r="P884" s="36"/>
      <c r="Q884" s="36"/>
      <c r="R884" s="36"/>
    </row>
    <row r="885" spans="6:18" x14ac:dyDescent="0.35">
      <c r="F885" s="58"/>
      <c r="G885" s="51"/>
      <c r="H885" s="50"/>
      <c r="I885" s="113"/>
      <c r="J885" s="21"/>
      <c r="K885" s="6">
        <f t="shared" si="75"/>
        <v>0</v>
      </c>
      <c r="L885" s="36"/>
      <c r="M885" s="36"/>
      <c r="N885" s="36"/>
      <c r="O885" s="36"/>
      <c r="P885" s="36"/>
      <c r="Q885" s="36"/>
      <c r="R885" s="36"/>
    </row>
    <row r="886" spans="6:18" x14ac:dyDescent="0.35">
      <c r="F886" s="58"/>
      <c r="G886" s="51"/>
      <c r="H886" s="50"/>
      <c r="I886" s="113"/>
      <c r="J886" s="21"/>
      <c r="K886" s="6">
        <f t="shared" si="75"/>
        <v>0</v>
      </c>
      <c r="L886" s="36"/>
      <c r="M886" s="36"/>
      <c r="N886" s="36"/>
      <c r="O886" s="36"/>
      <c r="P886" s="36"/>
      <c r="Q886" s="36"/>
      <c r="R886" s="36"/>
    </row>
    <row r="887" spans="6:18" x14ac:dyDescent="0.35">
      <c r="F887" s="58"/>
      <c r="G887" s="51"/>
      <c r="H887" s="50"/>
      <c r="I887" s="113"/>
      <c r="J887" s="21"/>
      <c r="K887" s="6">
        <f t="shared" si="75"/>
        <v>0</v>
      </c>
      <c r="L887" s="36"/>
      <c r="M887" s="36"/>
      <c r="N887" s="36"/>
      <c r="O887" s="36"/>
      <c r="P887" s="36"/>
      <c r="Q887" s="36"/>
      <c r="R887" s="36"/>
    </row>
    <row r="888" spans="6:18" x14ac:dyDescent="0.35">
      <c r="F888" s="58"/>
      <c r="G888" s="51"/>
      <c r="H888" s="50"/>
      <c r="I888" s="113"/>
      <c r="J888" s="21"/>
      <c r="K888" s="6">
        <f t="shared" si="75"/>
        <v>0</v>
      </c>
      <c r="L888" s="36"/>
      <c r="M888" s="36"/>
      <c r="N888" s="36"/>
      <c r="O888" s="36"/>
      <c r="P888" s="36"/>
      <c r="Q888" s="36"/>
      <c r="R888" s="36"/>
    </row>
    <row r="889" spans="6:18" x14ac:dyDescent="0.35">
      <c r="F889" s="58"/>
      <c r="G889" s="51"/>
      <c r="H889" s="50"/>
      <c r="I889" s="113"/>
      <c r="J889" s="21"/>
      <c r="K889" s="6">
        <f t="shared" si="75"/>
        <v>0</v>
      </c>
      <c r="L889" s="36"/>
      <c r="M889" s="36"/>
      <c r="N889" s="36"/>
      <c r="O889" s="36"/>
      <c r="P889" s="36"/>
      <c r="Q889" s="36"/>
      <c r="R889" s="36"/>
    </row>
    <row r="890" spans="6:18" x14ac:dyDescent="0.35">
      <c r="F890" s="58"/>
      <c r="G890" s="51"/>
      <c r="H890" s="50"/>
      <c r="I890" s="113"/>
      <c r="J890" s="21"/>
      <c r="K890" s="6">
        <f t="shared" si="75"/>
        <v>0</v>
      </c>
      <c r="L890" s="36"/>
      <c r="M890" s="36"/>
      <c r="N890" s="36"/>
      <c r="O890" s="36"/>
      <c r="P890" s="36"/>
      <c r="Q890" s="36"/>
      <c r="R890" s="36"/>
    </row>
    <row r="891" spans="6:18" x14ac:dyDescent="0.35">
      <c r="F891" s="58"/>
      <c r="G891" s="51"/>
      <c r="H891" s="50"/>
      <c r="I891" s="113"/>
      <c r="J891" s="21"/>
      <c r="K891" s="6">
        <f t="shared" si="75"/>
        <v>0</v>
      </c>
      <c r="L891" s="36"/>
      <c r="M891" s="36"/>
      <c r="N891" s="36"/>
      <c r="O891" s="36"/>
      <c r="P891" s="36"/>
      <c r="Q891" s="36"/>
      <c r="R891" s="36"/>
    </row>
    <row r="892" spans="6:18" x14ac:dyDescent="0.35">
      <c r="F892" s="58"/>
      <c r="G892" s="51"/>
      <c r="H892" s="50"/>
      <c r="I892" s="113"/>
      <c r="J892" s="21"/>
      <c r="K892" s="6">
        <f t="shared" si="75"/>
        <v>0</v>
      </c>
      <c r="L892" s="36"/>
      <c r="M892" s="36"/>
      <c r="N892" s="36"/>
      <c r="O892" s="36"/>
      <c r="P892" s="36"/>
      <c r="Q892" s="36"/>
      <c r="R892" s="36"/>
    </row>
    <row r="893" spans="6:18" x14ac:dyDescent="0.35">
      <c r="F893" s="58"/>
      <c r="G893" s="51"/>
      <c r="H893" s="50"/>
      <c r="I893" s="113"/>
      <c r="J893" s="21"/>
      <c r="K893" s="6">
        <f t="shared" si="75"/>
        <v>0</v>
      </c>
      <c r="L893" s="36"/>
      <c r="M893" s="36"/>
      <c r="N893" s="36"/>
      <c r="O893" s="36"/>
      <c r="P893" s="36"/>
      <c r="Q893" s="36"/>
      <c r="R893" s="36"/>
    </row>
    <row r="894" spans="6:18" x14ac:dyDescent="0.35">
      <c r="F894" s="58"/>
      <c r="G894" s="51"/>
      <c r="H894" s="50"/>
      <c r="I894" s="113"/>
      <c r="J894" s="21"/>
      <c r="K894" s="6">
        <f t="shared" si="75"/>
        <v>0</v>
      </c>
      <c r="L894" s="36"/>
      <c r="M894" s="36"/>
      <c r="N894" s="36"/>
      <c r="O894" s="36"/>
      <c r="P894" s="36"/>
      <c r="Q894" s="36"/>
      <c r="R894" s="36"/>
    </row>
    <row r="895" spans="6:18" x14ac:dyDescent="0.35">
      <c r="F895" s="58"/>
      <c r="G895" s="51"/>
      <c r="H895" s="50"/>
      <c r="I895" s="113"/>
      <c r="J895" s="21"/>
      <c r="K895" s="6">
        <f t="shared" si="75"/>
        <v>0</v>
      </c>
      <c r="L895" s="36"/>
      <c r="M895" s="36"/>
      <c r="N895" s="36"/>
      <c r="O895" s="36"/>
      <c r="P895" s="36"/>
      <c r="Q895" s="36"/>
      <c r="R895" s="36"/>
    </row>
    <row r="896" spans="6:18" x14ac:dyDescent="0.35">
      <c r="F896" s="58"/>
      <c r="G896" s="51"/>
      <c r="H896" s="50"/>
      <c r="I896" s="113"/>
      <c r="J896" s="21"/>
      <c r="K896" s="6">
        <f t="shared" si="75"/>
        <v>0</v>
      </c>
      <c r="L896" s="36"/>
      <c r="M896" s="36"/>
      <c r="N896" s="36"/>
      <c r="O896" s="36"/>
      <c r="P896" s="36"/>
      <c r="Q896" s="36"/>
      <c r="R896" s="36"/>
    </row>
    <row r="897" spans="6:18" x14ac:dyDescent="0.35">
      <c r="F897" s="58"/>
      <c r="G897" s="51"/>
      <c r="H897" s="50"/>
      <c r="I897" s="113"/>
      <c r="J897" s="21"/>
      <c r="K897" s="6">
        <f t="shared" si="75"/>
        <v>0</v>
      </c>
      <c r="L897" s="36"/>
      <c r="M897" s="36"/>
      <c r="N897" s="36"/>
      <c r="O897" s="36"/>
      <c r="P897" s="36"/>
      <c r="Q897" s="36"/>
      <c r="R897" s="36"/>
    </row>
    <row r="898" spans="6:18" x14ac:dyDescent="0.35">
      <c r="F898" s="58"/>
      <c r="G898" s="51"/>
      <c r="H898" s="50"/>
      <c r="I898" s="113"/>
      <c r="J898" s="21"/>
      <c r="K898" s="6">
        <f t="shared" si="75"/>
        <v>0</v>
      </c>
      <c r="L898" s="36"/>
      <c r="M898" s="36"/>
      <c r="N898" s="36"/>
      <c r="O898" s="36"/>
      <c r="P898" s="36"/>
      <c r="Q898" s="36"/>
      <c r="R898" s="36"/>
    </row>
    <row r="899" spans="6:18" x14ac:dyDescent="0.35">
      <c r="F899" s="58"/>
      <c r="G899" s="51"/>
      <c r="H899" s="50"/>
      <c r="I899" s="113"/>
      <c r="J899" s="21"/>
      <c r="K899" s="6">
        <f t="shared" si="75"/>
        <v>0</v>
      </c>
      <c r="L899" s="36"/>
      <c r="M899" s="36"/>
      <c r="N899" s="36"/>
      <c r="O899" s="36"/>
      <c r="P899" s="36"/>
      <c r="Q899" s="36"/>
      <c r="R899" s="36"/>
    </row>
    <row r="900" spans="6:18" x14ac:dyDescent="0.35">
      <c r="F900" s="58"/>
      <c r="G900" s="51"/>
      <c r="H900" s="50"/>
      <c r="I900" s="113"/>
      <c r="J900" s="21"/>
      <c r="K900" s="6">
        <f t="shared" si="75"/>
        <v>0</v>
      </c>
      <c r="L900" s="36"/>
      <c r="M900" s="36"/>
      <c r="N900" s="36"/>
      <c r="O900" s="36"/>
      <c r="P900" s="36"/>
      <c r="Q900" s="36"/>
      <c r="R900" s="36"/>
    </row>
    <row r="901" spans="6:18" x14ac:dyDescent="0.35">
      <c r="F901" s="58"/>
      <c r="G901" s="51"/>
      <c r="H901" s="50"/>
      <c r="I901" s="113"/>
      <c r="J901" s="21"/>
      <c r="K901" s="6">
        <f t="shared" si="75"/>
        <v>0</v>
      </c>
      <c r="L901" s="36"/>
      <c r="M901" s="36"/>
      <c r="N901" s="36"/>
      <c r="O901" s="36"/>
      <c r="P901" s="36"/>
      <c r="Q901" s="36"/>
      <c r="R901" s="36"/>
    </row>
    <row r="902" spans="6:18" x14ac:dyDescent="0.35">
      <c r="F902" s="58"/>
      <c r="G902" s="51"/>
      <c r="H902" s="50"/>
      <c r="I902" s="113"/>
      <c r="J902" s="21"/>
      <c r="K902" s="6">
        <f t="shared" si="75"/>
        <v>0</v>
      </c>
      <c r="L902" s="36"/>
      <c r="M902" s="36"/>
      <c r="N902" s="36"/>
      <c r="O902" s="36"/>
      <c r="P902" s="36"/>
      <c r="Q902" s="36"/>
      <c r="R902" s="36"/>
    </row>
    <row r="903" spans="6:18" x14ac:dyDescent="0.35">
      <c r="F903" s="58"/>
      <c r="G903" s="51"/>
      <c r="H903" s="50"/>
      <c r="I903" s="113"/>
      <c r="J903" s="21"/>
      <c r="K903" s="6">
        <f t="shared" si="75"/>
        <v>0</v>
      </c>
      <c r="L903" s="36"/>
      <c r="M903" s="36"/>
      <c r="N903" s="36"/>
      <c r="O903" s="36"/>
      <c r="P903" s="36"/>
      <c r="Q903" s="36"/>
      <c r="R903" s="36"/>
    </row>
    <row r="904" spans="6:18" x14ac:dyDescent="0.35">
      <c r="F904" s="58"/>
      <c r="G904" s="51"/>
      <c r="H904" s="50"/>
      <c r="I904" s="113"/>
      <c r="J904" s="21"/>
      <c r="K904" s="6">
        <f t="shared" si="75"/>
        <v>0</v>
      </c>
      <c r="L904" s="36"/>
      <c r="M904" s="36"/>
      <c r="N904" s="36"/>
      <c r="O904" s="36"/>
      <c r="P904" s="36"/>
      <c r="Q904" s="36"/>
      <c r="R904" s="36"/>
    </row>
    <row r="905" spans="6:18" x14ac:dyDescent="0.35">
      <c r="F905" s="58"/>
      <c r="G905" s="51"/>
      <c r="H905" s="50"/>
      <c r="I905" s="113"/>
      <c r="J905" s="21"/>
      <c r="K905" s="6">
        <f t="shared" si="75"/>
        <v>0</v>
      </c>
      <c r="L905" s="36"/>
      <c r="M905" s="36"/>
      <c r="N905" s="36"/>
      <c r="O905" s="36"/>
      <c r="P905" s="36"/>
      <c r="Q905" s="36"/>
      <c r="R905" s="36"/>
    </row>
    <row r="906" spans="6:18" x14ac:dyDescent="0.35">
      <c r="F906" s="58"/>
      <c r="G906" s="51"/>
      <c r="H906" s="50"/>
      <c r="I906" s="113"/>
      <c r="J906" s="21"/>
      <c r="K906" s="6">
        <f t="shared" si="75"/>
        <v>0</v>
      </c>
      <c r="L906" s="36"/>
      <c r="M906" s="36"/>
      <c r="N906" s="36"/>
      <c r="O906" s="36"/>
      <c r="P906" s="36"/>
      <c r="Q906" s="36"/>
      <c r="R906" s="36"/>
    </row>
    <row r="907" spans="6:18" x14ac:dyDescent="0.35">
      <c r="F907" s="58"/>
      <c r="G907" s="51"/>
      <c r="H907" s="50"/>
      <c r="I907" s="113"/>
      <c r="J907" s="21"/>
      <c r="K907" s="6">
        <f t="shared" si="75"/>
        <v>0</v>
      </c>
      <c r="L907" s="36"/>
      <c r="M907" s="36"/>
      <c r="N907" s="36"/>
      <c r="O907" s="36"/>
      <c r="P907" s="36"/>
      <c r="Q907" s="36"/>
      <c r="R907" s="36"/>
    </row>
    <row r="908" spans="6:18" x14ac:dyDescent="0.35">
      <c r="F908" s="58"/>
      <c r="G908" s="51"/>
      <c r="H908" s="50"/>
      <c r="I908" s="113"/>
      <c r="J908" s="21"/>
      <c r="K908" s="6">
        <f t="shared" si="75"/>
        <v>0</v>
      </c>
      <c r="L908" s="36"/>
      <c r="M908" s="36"/>
      <c r="N908" s="36"/>
      <c r="O908" s="36"/>
      <c r="P908" s="36"/>
      <c r="Q908" s="36"/>
      <c r="R908" s="36"/>
    </row>
    <row r="909" spans="6:18" x14ac:dyDescent="0.35">
      <c r="F909" s="58"/>
      <c r="G909" s="51"/>
      <c r="H909" s="50"/>
      <c r="I909" s="113"/>
      <c r="J909" s="21"/>
      <c r="K909" s="6">
        <f t="shared" si="75"/>
        <v>0</v>
      </c>
      <c r="L909" s="36"/>
      <c r="M909" s="36"/>
      <c r="N909" s="36"/>
      <c r="O909" s="36"/>
      <c r="P909" s="36"/>
      <c r="Q909" s="36"/>
      <c r="R909" s="36"/>
    </row>
    <row r="910" spans="6:18" x14ac:dyDescent="0.35">
      <c r="F910" s="58"/>
      <c r="G910" s="51"/>
      <c r="H910" s="50"/>
      <c r="I910" s="113"/>
      <c r="J910" s="21"/>
      <c r="K910" s="6">
        <f t="shared" si="75"/>
        <v>0</v>
      </c>
      <c r="L910" s="36"/>
      <c r="M910" s="36"/>
      <c r="N910" s="36"/>
      <c r="O910" s="36"/>
      <c r="P910" s="36"/>
      <c r="Q910" s="36"/>
      <c r="R910" s="36"/>
    </row>
    <row r="911" spans="6:18" x14ac:dyDescent="0.35">
      <c r="F911" s="58"/>
      <c r="G911" s="51"/>
      <c r="H911" s="50"/>
      <c r="I911" s="113"/>
      <c r="J911" s="21"/>
      <c r="K911" s="6">
        <f t="shared" si="75"/>
        <v>0</v>
      </c>
      <c r="L911" s="36"/>
      <c r="M911" s="36"/>
      <c r="N911" s="36"/>
      <c r="O911" s="36"/>
      <c r="P911" s="36"/>
      <c r="Q911" s="36"/>
      <c r="R911" s="36"/>
    </row>
    <row r="912" spans="6:18" x14ac:dyDescent="0.35">
      <c r="F912" s="58"/>
      <c r="G912" s="51"/>
      <c r="H912" s="50"/>
      <c r="I912" s="113"/>
      <c r="J912" s="21"/>
      <c r="K912" s="6">
        <f t="shared" si="75"/>
        <v>0</v>
      </c>
      <c r="L912" s="36"/>
      <c r="M912" s="36"/>
      <c r="N912" s="36"/>
      <c r="O912" s="36"/>
      <c r="P912" s="36"/>
      <c r="Q912" s="36"/>
      <c r="R912" s="36"/>
    </row>
    <row r="913" spans="6:18" x14ac:dyDescent="0.35">
      <c r="F913" s="58"/>
      <c r="G913" s="51"/>
      <c r="H913" s="50"/>
      <c r="I913" s="113"/>
      <c r="J913" s="21"/>
      <c r="K913" s="6">
        <f t="shared" si="75"/>
        <v>0</v>
      </c>
      <c r="L913" s="36"/>
      <c r="M913" s="36"/>
      <c r="N913" s="36"/>
      <c r="O913" s="36"/>
      <c r="P913" s="36"/>
      <c r="Q913" s="36"/>
      <c r="R913" s="36"/>
    </row>
    <row r="914" spans="6:18" x14ac:dyDescent="0.35">
      <c r="F914" s="58"/>
      <c r="G914" s="51"/>
      <c r="H914" s="50"/>
      <c r="I914" s="113"/>
      <c r="J914" s="21"/>
      <c r="K914" s="6">
        <f t="shared" si="75"/>
        <v>0</v>
      </c>
      <c r="L914" s="36"/>
      <c r="M914" s="36"/>
      <c r="N914" s="36"/>
      <c r="O914" s="36"/>
      <c r="P914" s="36"/>
      <c r="Q914" s="36"/>
      <c r="R914" s="36"/>
    </row>
    <row r="915" spans="6:18" x14ac:dyDescent="0.35">
      <c r="F915" s="58"/>
      <c r="G915" s="51"/>
      <c r="H915" s="50"/>
      <c r="I915" s="113"/>
      <c r="J915" s="21"/>
      <c r="K915" s="6">
        <f t="shared" si="75"/>
        <v>0</v>
      </c>
      <c r="L915" s="36"/>
      <c r="M915" s="36"/>
      <c r="N915" s="36"/>
      <c r="O915" s="36"/>
      <c r="P915" s="36"/>
      <c r="Q915" s="36"/>
      <c r="R915" s="36"/>
    </row>
    <row r="916" spans="6:18" x14ac:dyDescent="0.35">
      <c r="F916" s="58"/>
      <c r="G916" s="51"/>
      <c r="H916" s="50"/>
      <c r="I916" s="113"/>
      <c r="J916" s="21"/>
      <c r="K916" s="6">
        <f t="shared" si="75"/>
        <v>0</v>
      </c>
      <c r="L916" s="36"/>
      <c r="M916" s="36"/>
      <c r="N916" s="36"/>
      <c r="O916" s="36"/>
      <c r="P916" s="36"/>
      <c r="Q916" s="36"/>
      <c r="R916" s="36"/>
    </row>
    <row r="917" spans="6:18" x14ac:dyDescent="0.35">
      <c r="F917" s="58"/>
      <c r="G917" s="51"/>
      <c r="H917" s="50"/>
      <c r="I917" s="113"/>
      <c r="J917" s="21"/>
      <c r="K917" s="6">
        <f t="shared" si="75"/>
        <v>0</v>
      </c>
      <c r="L917" s="36"/>
      <c r="M917" s="36"/>
      <c r="N917" s="36"/>
      <c r="O917" s="36"/>
      <c r="P917" s="36"/>
      <c r="Q917" s="36"/>
      <c r="R917" s="36"/>
    </row>
    <row r="918" spans="6:18" x14ac:dyDescent="0.35">
      <c r="F918" s="58"/>
      <c r="G918" s="51"/>
      <c r="H918" s="50"/>
      <c r="I918" s="113"/>
      <c r="J918" s="21"/>
      <c r="K918" s="6">
        <f t="shared" si="75"/>
        <v>0</v>
      </c>
      <c r="L918" s="36"/>
      <c r="M918" s="36"/>
      <c r="N918" s="36"/>
      <c r="O918" s="36"/>
      <c r="P918" s="36"/>
      <c r="Q918" s="36"/>
      <c r="R918" s="36"/>
    </row>
    <row r="919" spans="6:18" x14ac:dyDescent="0.35">
      <c r="F919" s="58"/>
      <c r="G919" s="51"/>
      <c r="H919" s="50"/>
      <c r="I919" s="113"/>
      <c r="J919" s="21"/>
      <c r="K919" s="6">
        <f t="shared" si="75"/>
        <v>0</v>
      </c>
      <c r="L919" s="36"/>
      <c r="M919" s="36"/>
      <c r="N919" s="36"/>
      <c r="O919" s="36"/>
      <c r="P919" s="36"/>
      <c r="Q919" s="36"/>
      <c r="R919" s="36"/>
    </row>
    <row r="920" spans="6:18" x14ac:dyDescent="0.35">
      <c r="F920" s="58"/>
      <c r="G920" s="51"/>
      <c r="H920" s="50"/>
      <c r="I920" s="113"/>
      <c r="J920" s="21"/>
      <c r="K920" s="6">
        <f t="shared" si="75"/>
        <v>0</v>
      </c>
      <c r="L920" s="36"/>
      <c r="M920" s="36"/>
      <c r="N920" s="36"/>
      <c r="O920" s="36"/>
      <c r="P920" s="36"/>
      <c r="Q920" s="36"/>
      <c r="R920" s="36"/>
    </row>
    <row r="921" spans="6:18" x14ac:dyDescent="0.35">
      <c r="F921" s="58"/>
      <c r="G921" s="51"/>
      <c r="H921" s="50"/>
      <c r="I921" s="113"/>
      <c r="J921" s="21"/>
      <c r="K921" s="6">
        <f t="shared" si="75"/>
        <v>0</v>
      </c>
      <c r="L921" s="36"/>
      <c r="M921" s="36"/>
      <c r="N921" s="36"/>
      <c r="O921" s="36"/>
      <c r="P921" s="36"/>
      <c r="Q921" s="36"/>
      <c r="R921" s="36"/>
    </row>
    <row r="922" spans="6:18" x14ac:dyDescent="0.35">
      <c r="F922" s="58"/>
      <c r="G922" s="51"/>
      <c r="H922" s="50"/>
      <c r="I922" s="113"/>
      <c r="J922" s="21"/>
      <c r="K922" s="6">
        <f t="shared" si="75"/>
        <v>0</v>
      </c>
      <c r="L922" s="36"/>
      <c r="M922" s="36"/>
      <c r="N922" s="36"/>
      <c r="O922" s="36"/>
      <c r="P922" s="36"/>
      <c r="Q922" s="36"/>
      <c r="R922" s="36"/>
    </row>
    <row r="923" spans="6:18" x14ac:dyDescent="0.35">
      <c r="F923" s="58"/>
      <c r="G923" s="51"/>
      <c r="H923" s="50"/>
      <c r="I923" s="113"/>
      <c r="J923" s="21"/>
      <c r="K923" s="6">
        <f t="shared" si="75"/>
        <v>0</v>
      </c>
      <c r="L923" s="36"/>
      <c r="M923" s="36"/>
      <c r="N923" s="36"/>
      <c r="O923" s="36"/>
      <c r="P923" s="36"/>
      <c r="Q923" s="36"/>
      <c r="R923" s="36"/>
    </row>
    <row r="924" spans="6:18" x14ac:dyDescent="0.35">
      <c r="F924" s="58"/>
      <c r="G924" s="51"/>
      <c r="H924" s="50"/>
      <c r="I924" s="113"/>
      <c r="J924" s="21"/>
      <c r="K924" s="6">
        <f t="shared" si="75"/>
        <v>0</v>
      </c>
      <c r="L924" s="36"/>
      <c r="M924" s="36"/>
      <c r="N924" s="36"/>
      <c r="O924" s="36"/>
      <c r="P924" s="36"/>
      <c r="Q924" s="36"/>
      <c r="R924" s="36"/>
    </row>
    <row r="925" spans="6:18" x14ac:dyDescent="0.35">
      <c r="F925" s="58"/>
      <c r="G925" s="51"/>
      <c r="H925" s="50"/>
      <c r="I925" s="113"/>
      <c r="J925" s="21"/>
      <c r="K925" s="6">
        <f t="shared" si="75"/>
        <v>0</v>
      </c>
      <c r="L925" s="36"/>
      <c r="M925" s="36"/>
      <c r="N925" s="36"/>
      <c r="O925" s="36"/>
      <c r="P925" s="36"/>
      <c r="Q925" s="36"/>
      <c r="R925" s="36"/>
    </row>
    <row r="926" spans="6:18" x14ac:dyDescent="0.35">
      <c r="F926" s="58"/>
      <c r="G926" s="51"/>
      <c r="H926" s="50"/>
      <c r="I926" s="113"/>
      <c r="J926" s="21"/>
      <c r="K926" s="6">
        <f t="shared" si="75"/>
        <v>0</v>
      </c>
      <c r="L926" s="36"/>
      <c r="M926" s="36"/>
      <c r="N926" s="36"/>
      <c r="O926" s="36"/>
      <c r="P926" s="36"/>
      <c r="Q926" s="36"/>
      <c r="R926" s="36"/>
    </row>
    <row r="927" spans="6:18" x14ac:dyDescent="0.35">
      <c r="F927" s="58"/>
      <c r="G927" s="51"/>
      <c r="H927" s="50"/>
      <c r="I927" s="113"/>
      <c r="J927" s="21"/>
      <c r="K927" s="6">
        <f t="shared" si="75"/>
        <v>0</v>
      </c>
      <c r="L927" s="36"/>
      <c r="M927" s="36"/>
      <c r="N927" s="36"/>
      <c r="O927" s="36"/>
      <c r="P927" s="36"/>
      <c r="Q927" s="36"/>
      <c r="R927" s="36"/>
    </row>
    <row r="928" spans="6:18" x14ac:dyDescent="0.35">
      <c r="F928" s="58"/>
      <c r="G928" s="51"/>
      <c r="H928" s="50"/>
      <c r="I928" s="113"/>
      <c r="J928" s="21"/>
      <c r="K928" s="6">
        <f t="shared" si="75"/>
        <v>0</v>
      </c>
      <c r="L928" s="36"/>
      <c r="M928" s="36"/>
      <c r="N928" s="36"/>
      <c r="O928" s="36"/>
      <c r="P928" s="36"/>
      <c r="Q928" s="36"/>
      <c r="R928" s="36"/>
    </row>
    <row r="929" spans="6:18" x14ac:dyDescent="0.35">
      <c r="F929" s="58"/>
      <c r="G929" s="51"/>
      <c r="H929" s="50"/>
      <c r="I929" s="113"/>
      <c r="J929" s="21"/>
      <c r="K929" s="6">
        <f t="shared" si="75"/>
        <v>0</v>
      </c>
      <c r="L929" s="36"/>
      <c r="M929" s="36"/>
      <c r="N929" s="36"/>
      <c r="O929" s="36"/>
      <c r="P929" s="36"/>
      <c r="Q929" s="36"/>
      <c r="R929" s="36"/>
    </row>
    <row r="930" spans="6:18" x14ac:dyDescent="0.35">
      <c r="F930" s="58"/>
      <c r="G930" s="51"/>
      <c r="H930" s="50"/>
      <c r="I930" s="113"/>
      <c r="J930" s="21"/>
      <c r="K930" s="6">
        <f t="shared" si="75"/>
        <v>0</v>
      </c>
      <c r="L930" s="36"/>
      <c r="M930" s="36"/>
      <c r="N930" s="36"/>
      <c r="O930" s="36"/>
      <c r="P930" s="36"/>
      <c r="Q930" s="36"/>
      <c r="R930" s="36"/>
    </row>
    <row r="931" spans="6:18" x14ac:dyDescent="0.35">
      <c r="F931" s="58"/>
      <c r="G931" s="51"/>
      <c r="H931" s="50"/>
      <c r="I931" s="113"/>
      <c r="J931" s="21"/>
      <c r="K931" s="6">
        <f t="shared" si="75"/>
        <v>0</v>
      </c>
      <c r="L931" s="36"/>
      <c r="M931" s="36"/>
      <c r="N931" s="36"/>
      <c r="O931" s="36"/>
      <c r="P931" s="36"/>
      <c r="Q931" s="36"/>
      <c r="R931" s="36"/>
    </row>
    <row r="932" spans="6:18" x14ac:dyDescent="0.35">
      <c r="F932" s="58"/>
      <c r="G932" s="51"/>
      <c r="H932" s="50"/>
      <c r="I932" s="113"/>
      <c r="J932" s="21"/>
      <c r="K932" s="6">
        <f t="shared" si="75"/>
        <v>0</v>
      </c>
      <c r="L932" s="36"/>
      <c r="M932" s="36"/>
      <c r="N932" s="36"/>
      <c r="O932" s="36"/>
      <c r="P932" s="36"/>
      <c r="Q932" s="36"/>
      <c r="R932" s="36"/>
    </row>
    <row r="933" spans="6:18" x14ac:dyDescent="0.35">
      <c r="F933" s="58"/>
      <c r="G933" s="51"/>
      <c r="H933" s="50"/>
      <c r="I933" s="113"/>
      <c r="J933" s="21"/>
      <c r="K933" s="6">
        <f t="shared" si="75"/>
        <v>0</v>
      </c>
      <c r="L933" s="36"/>
      <c r="M933" s="36"/>
      <c r="N933" s="36"/>
      <c r="O933" s="36"/>
      <c r="P933" s="36"/>
      <c r="Q933" s="36"/>
      <c r="R933" s="36"/>
    </row>
    <row r="934" spans="6:18" x14ac:dyDescent="0.35">
      <c r="F934" s="58"/>
      <c r="G934" s="51"/>
      <c r="H934" s="50"/>
      <c r="I934" s="113"/>
      <c r="J934" s="21"/>
      <c r="K934" s="6">
        <f t="shared" si="75"/>
        <v>0</v>
      </c>
      <c r="L934" s="36"/>
      <c r="M934" s="36"/>
      <c r="N934" s="36"/>
      <c r="O934" s="36"/>
      <c r="P934" s="36"/>
      <c r="Q934" s="36"/>
      <c r="R934" s="36"/>
    </row>
    <row r="935" spans="6:18" x14ac:dyDescent="0.35">
      <c r="F935" s="58"/>
      <c r="G935" s="51"/>
      <c r="H935" s="50"/>
      <c r="I935" s="113"/>
      <c r="J935" s="21"/>
      <c r="K935" s="6">
        <f t="shared" si="75"/>
        <v>0</v>
      </c>
      <c r="L935" s="36"/>
      <c r="M935" s="36"/>
      <c r="N935" s="36"/>
      <c r="O935" s="36"/>
      <c r="P935" s="36"/>
      <c r="Q935" s="36"/>
      <c r="R935" s="36"/>
    </row>
    <row r="936" spans="6:18" x14ac:dyDescent="0.35">
      <c r="F936" s="58"/>
      <c r="G936" s="51"/>
      <c r="H936" s="50"/>
      <c r="I936" s="113"/>
      <c r="J936" s="21"/>
      <c r="K936" s="6">
        <f t="shared" si="75"/>
        <v>0</v>
      </c>
      <c r="L936" s="36"/>
      <c r="M936" s="36"/>
      <c r="N936" s="36"/>
      <c r="O936" s="36"/>
      <c r="P936" s="36"/>
      <c r="Q936" s="36"/>
      <c r="R936" s="36"/>
    </row>
    <row r="937" spans="6:18" x14ac:dyDescent="0.35">
      <c r="F937" s="58"/>
      <c r="G937" s="51"/>
      <c r="H937" s="50"/>
      <c r="I937" s="113"/>
      <c r="J937" s="21"/>
      <c r="K937" s="6">
        <f t="shared" ref="K937:K1000" si="76">F937+G937-H937-J937</f>
        <v>0</v>
      </c>
      <c r="L937" s="36"/>
      <c r="M937" s="36"/>
      <c r="N937" s="36"/>
      <c r="O937" s="36"/>
      <c r="P937" s="36"/>
      <c r="Q937" s="36"/>
      <c r="R937" s="36"/>
    </row>
    <row r="938" spans="6:18" x14ac:dyDescent="0.35">
      <c r="F938" s="58"/>
      <c r="G938" s="51"/>
      <c r="H938" s="50"/>
      <c r="I938" s="113"/>
      <c r="J938" s="21"/>
      <c r="K938" s="6">
        <f t="shared" si="76"/>
        <v>0</v>
      </c>
      <c r="L938" s="36"/>
      <c r="M938" s="36"/>
      <c r="N938" s="36"/>
      <c r="O938" s="36"/>
      <c r="P938" s="36"/>
      <c r="Q938" s="36"/>
      <c r="R938" s="36"/>
    </row>
    <row r="939" spans="6:18" x14ac:dyDescent="0.35">
      <c r="F939" s="58"/>
      <c r="G939" s="51"/>
      <c r="H939" s="50"/>
      <c r="I939" s="113"/>
      <c r="J939" s="21"/>
      <c r="K939" s="6">
        <f t="shared" si="76"/>
        <v>0</v>
      </c>
      <c r="L939" s="36"/>
      <c r="M939" s="36"/>
      <c r="N939" s="36"/>
      <c r="O939" s="36"/>
      <c r="P939" s="36"/>
      <c r="Q939" s="36"/>
      <c r="R939" s="36"/>
    </row>
    <row r="940" spans="6:18" x14ac:dyDescent="0.35">
      <c r="F940" s="58"/>
      <c r="G940" s="51"/>
      <c r="H940" s="50"/>
      <c r="I940" s="113"/>
      <c r="J940" s="21"/>
      <c r="K940" s="6">
        <f t="shared" si="76"/>
        <v>0</v>
      </c>
      <c r="L940" s="36"/>
      <c r="M940" s="36"/>
      <c r="N940" s="36"/>
      <c r="O940" s="36"/>
      <c r="P940" s="36"/>
      <c r="Q940" s="36"/>
      <c r="R940" s="36"/>
    </row>
    <row r="941" spans="6:18" x14ac:dyDescent="0.35">
      <c r="F941" s="58"/>
      <c r="G941" s="51"/>
      <c r="H941" s="50"/>
      <c r="I941" s="113"/>
      <c r="J941" s="21"/>
      <c r="K941" s="6">
        <f t="shared" si="76"/>
        <v>0</v>
      </c>
      <c r="L941" s="36"/>
      <c r="M941" s="36"/>
      <c r="N941" s="36"/>
      <c r="O941" s="36"/>
      <c r="P941" s="36"/>
      <c r="Q941" s="36"/>
      <c r="R941" s="36"/>
    </row>
    <row r="942" spans="6:18" x14ac:dyDescent="0.35">
      <c r="F942" s="58"/>
      <c r="G942" s="51"/>
      <c r="H942" s="50"/>
      <c r="I942" s="113"/>
      <c r="J942" s="21"/>
      <c r="K942" s="6">
        <f t="shared" si="76"/>
        <v>0</v>
      </c>
      <c r="L942" s="36"/>
      <c r="M942" s="36"/>
      <c r="N942" s="36"/>
      <c r="O942" s="36"/>
      <c r="P942" s="36"/>
      <c r="Q942" s="36"/>
      <c r="R942" s="36"/>
    </row>
    <row r="943" spans="6:18" x14ac:dyDescent="0.35">
      <c r="F943" s="58"/>
      <c r="G943" s="51"/>
      <c r="H943" s="50"/>
      <c r="I943" s="113"/>
      <c r="J943" s="21"/>
      <c r="K943" s="6">
        <f t="shared" si="76"/>
        <v>0</v>
      </c>
      <c r="L943" s="36"/>
      <c r="M943" s="36"/>
      <c r="N943" s="36"/>
      <c r="O943" s="36"/>
      <c r="P943" s="36"/>
      <c r="Q943" s="36"/>
      <c r="R943" s="36"/>
    </row>
    <row r="944" spans="6:18" x14ac:dyDescent="0.35">
      <c r="F944" s="58"/>
      <c r="G944" s="51"/>
      <c r="H944" s="50"/>
      <c r="I944" s="113"/>
      <c r="J944" s="21"/>
      <c r="K944" s="6">
        <f t="shared" si="76"/>
        <v>0</v>
      </c>
      <c r="L944" s="36"/>
      <c r="M944" s="36"/>
      <c r="N944" s="36"/>
      <c r="O944" s="36"/>
      <c r="P944" s="36"/>
      <c r="Q944" s="36"/>
      <c r="R944" s="36"/>
    </row>
    <row r="945" spans="6:18" x14ac:dyDescent="0.35">
      <c r="F945" s="58"/>
      <c r="G945" s="51"/>
      <c r="H945" s="50"/>
      <c r="I945" s="113"/>
      <c r="J945" s="21"/>
      <c r="K945" s="6">
        <f t="shared" si="76"/>
        <v>0</v>
      </c>
      <c r="L945" s="36"/>
      <c r="M945" s="36"/>
      <c r="N945" s="36"/>
      <c r="O945" s="36"/>
      <c r="P945" s="36"/>
      <c r="Q945" s="36"/>
      <c r="R945" s="36"/>
    </row>
    <row r="946" spans="6:18" x14ac:dyDescent="0.35">
      <c r="F946" s="58"/>
      <c r="G946" s="51"/>
      <c r="H946" s="50"/>
      <c r="I946" s="113"/>
      <c r="J946" s="21"/>
      <c r="K946" s="6">
        <f t="shared" si="76"/>
        <v>0</v>
      </c>
      <c r="L946" s="36"/>
      <c r="M946" s="36"/>
      <c r="N946" s="36"/>
      <c r="O946" s="36"/>
      <c r="P946" s="36"/>
      <c r="Q946" s="36"/>
      <c r="R946" s="36"/>
    </row>
    <row r="947" spans="6:18" x14ac:dyDescent="0.35">
      <c r="F947" s="58"/>
      <c r="G947" s="51"/>
      <c r="H947" s="50"/>
      <c r="I947" s="113"/>
      <c r="J947" s="21"/>
      <c r="K947" s="6">
        <f t="shared" si="76"/>
        <v>0</v>
      </c>
      <c r="L947" s="36"/>
      <c r="M947" s="36"/>
      <c r="N947" s="36"/>
      <c r="O947" s="36"/>
      <c r="P947" s="36"/>
      <c r="Q947" s="36"/>
      <c r="R947" s="36"/>
    </row>
    <row r="948" spans="6:18" x14ac:dyDescent="0.35">
      <c r="F948" s="58"/>
      <c r="G948" s="51"/>
      <c r="H948" s="50"/>
      <c r="I948" s="113"/>
      <c r="J948" s="21"/>
      <c r="K948" s="6">
        <f t="shared" si="76"/>
        <v>0</v>
      </c>
      <c r="L948" s="36"/>
      <c r="M948" s="36"/>
      <c r="N948" s="36"/>
      <c r="O948" s="36"/>
      <c r="P948" s="36"/>
      <c r="Q948" s="36"/>
      <c r="R948" s="36"/>
    </row>
    <row r="949" spans="6:18" x14ac:dyDescent="0.35">
      <c r="F949" s="58"/>
      <c r="G949" s="51"/>
      <c r="H949" s="50"/>
      <c r="I949" s="113"/>
      <c r="J949" s="21"/>
      <c r="K949" s="6">
        <f t="shared" si="76"/>
        <v>0</v>
      </c>
      <c r="L949" s="36"/>
      <c r="M949" s="36"/>
      <c r="N949" s="36"/>
      <c r="O949" s="36"/>
      <c r="P949" s="36"/>
      <c r="Q949" s="36"/>
      <c r="R949" s="36"/>
    </row>
    <row r="950" spans="6:18" x14ac:dyDescent="0.35">
      <c r="F950" s="58"/>
      <c r="G950" s="51"/>
      <c r="H950" s="50"/>
      <c r="I950" s="113"/>
      <c r="J950" s="21"/>
      <c r="K950" s="6">
        <f t="shared" si="76"/>
        <v>0</v>
      </c>
      <c r="L950" s="36"/>
      <c r="M950" s="36"/>
      <c r="N950" s="36"/>
      <c r="O950" s="36"/>
      <c r="P950" s="36"/>
      <c r="Q950" s="36"/>
      <c r="R950" s="36"/>
    </row>
    <row r="951" spans="6:18" x14ac:dyDescent="0.35">
      <c r="F951" s="58"/>
      <c r="G951" s="51"/>
      <c r="H951" s="50"/>
      <c r="I951" s="113"/>
      <c r="J951" s="21"/>
      <c r="K951" s="6">
        <f t="shared" si="76"/>
        <v>0</v>
      </c>
      <c r="L951" s="36"/>
      <c r="M951" s="36"/>
      <c r="N951" s="36"/>
      <c r="O951" s="36"/>
      <c r="P951" s="36"/>
      <c r="Q951" s="36"/>
      <c r="R951" s="36"/>
    </row>
    <row r="952" spans="6:18" x14ac:dyDescent="0.35">
      <c r="F952" s="58"/>
      <c r="G952" s="51"/>
      <c r="H952" s="50"/>
      <c r="I952" s="113"/>
      <c r="J952" s="21"/>
      <c r="K952" s="6">
        <f t="shared" si="76"/>
        <v>0</v>
      </c>
      <c r="L952" s="36"/>
      <c r="M952" s="36"/>
      <c r="N952" s="36"/>
      <c r="O952" s="36"/>
      <c r="P952" s="36"/>
      <c r="Q952" s="36"/>
      <c r="R952" s="36"/>
    </row>
    <row r="953" spans="6:18" x14ac:dyDescent="0.35">
      <c r="F953" s="58"/>
      <c r="G953" s="51"/>
      <c r="H953" s="50"/>
      <c r="I953" s="113"/>
      <c r="J953" s="21"/>
      <c r="K953" s="6">
        <f t="shared" si="76"/>
        <v>0</v>
      </c>
      <c r="L953" s="36"/>
      <c r="M953" s="36"/>
      <c r="N953" s="36"/>
      <c r="O953" s="36"/>
      <c r="P953" s="36"/>
      <c r="Q953" s="36"/>
      <c r="R953" s="36"/>
    </row>
    <row r="954" spans="6:18" x14ac:dyDescent="0.35">
      <c r="F954" s="58"/>
      <c r="G954" s="51"/>
      <c r="H954" s="50"/>
      <c r="I954" s="113"/>
      <c r="J954" s="21"/>
      <c r="K954" s="6">
        <f t="shared" si="76"/>
        <v>0</v>
      </c>
      <c r="L954" s="36"/>
      <c r="M954" s="36"/>
      <c r="N954" s="36"/>
      <c r="O954" s="36"/>
      <c r="P954" s="36"/>
      <c r="Q954" s="36"/>
      <c r="R954" s="36"/>
    </row>
    <row r="955" spans="6:18" x14ac:dyDescent="0.35">
      <c r="F955" s="58"/>
      <c r="G955" s="51"/>
      <c r="H955" s="50"/>
      <c r="I955" s="113"/>
      <c r="J955" s="21"/>
      <c r="K955" s="6">
        <f t="shared" si="76"/>
        <v>0</v>
      </c>
      <c r="L955" s="36"/>
      <c r="M955" s="36"/>
      <c r="N955" s="36"/>
      <c r="O955" s="36"/>
      <c r="P955" s="36"/>
      <c r="Q955" s="36"/>
      <c r="R955" s="36"/>
    </row>
    <row r="956" spans="6:18" x14ac:dyDescent="0.35">
      <c r="F956" s="58"/>
      <c r="G956" s="51"/>
      <c r="H956" s="50"/>
      <c r="I956" s="113"/>
      <c r="J956" s="21"/>
      <c r="K956" s="6">
        <f t="shared" si="76"/>
        <v>0</v>
      </c>
      <c r="L956" s="36"/>
      <c r="M956" s="36"/>
      <c r="N956" s="36"/>
      <c r="O956" s="36"/>
      <c r="P956" s="36"/>
      <c r="Q956" s="36"/>
      <c r="R956" s="36"/>
    </row>
    <row r="957" spans="6:18" x14ac:dyDescent="0.35">
      <c r="F957" s="58"/>
      <c r="G957" s="51"/>
      <c r="H957" s="50"/>
      <c r="I957" s="113"/>
      <c r="J957" s="21"/>
      <c r="K957" s="6">
        <f t="shared" si="76"/>
        <v>0</v>
      </c>
      <c r="L957" s="36"/>
      <c r="M957" s="36"/>
      <c r="N957" s="36"/>
      <c r="O957" s="36"/>
      <c r="P957" s="36"/>
      <c r="Q957" s="36"/>
      <c r="R957" s="36"/>
    </row>
    <row r="958" spans="6:18" x14ac:dyDescent="0.35">
      <c r="F958" s="58"/>
      <c r="G958" s="51"/>
      <c r="H958" s="50"/>
      <c r="I958" s="113"/>
      <c r="J958" s="21"/>
      <c r="K958" s="6">
        <f t="shared" si="76"/>
        <v>0</v>
      </c>
      <c r="L958" s="36"/>
      <c r="M958" s="36"/>
      <c r="N958" s="36"/>
      <c r="O958" s="36"/>
      <c r="P958" s="36"/>
      <c r="Q958" s="36"/>
      <c r="R958" s="36"/>
    </row>
    <row r="959" spans="6:18" x14ac:dyDescent="0.35">
      <c r="F959" s="58"/>
      <c r="G959" s="51"/>
      <c r="H959" s="50"/>
      <c r="I959" s="113"/>
      <c r="J959" s="21"/>
      <c r="K959" s="6">
        <f t="shared" si="76"/>
        <v>0</v>
      </c>
      <c r="L959" s="36"/>
      <c r="M959" s="36"/>
      <c r="N959" s="36"/>
      <c r="O959" s="36"/>
      <c r="P959" s="36"/>
      <c r="Q959" s="36"/>
      <c r="R959" s="36"/>
    </row>
    <row r="960" spans="6:18" x14ac:dyDescent="0.35">
      <c r="F960" s="58"/>
      <c r="G960" s="51"/>
      <c r="H960" s="50"/>
      <c r="I960" s="113"/>
      <c r="J960" s="21"/>
      <c r="K960" s="6">
        <f t="shared" si="76"/>
        <v>0</v>
      </c>
      <c r="L960" s="36"/>
      <c r="M960" s="36"/>
      <c r="N960" s="36"/>
      <c r="O960" s="36"/>
      <c r="P960" s="36"/>
      <c r="Q960" s="36"/>
      <c r="R960" s="36"/>
    </row>
    <row r="961" spans="6:18" x14ac:dyDescent="0.35">
      <c r="F961" s="58"/>
      <c r="G961" s="51"/>
      <c r="H961" s="50"/>
      <c r="I961" s="113"/>
      <c r="J961" s="21"/>
      <c r="K961" s="6">
        <f t="shared" si="76"/>
        <v>0</v>
      </c>
      <c r="L961" s="36"/>
      <c r="M961" s="36"/>
      <c r="N961" s="36"/>
      <c r="O961" s="36"/>
      <c r="P961" s="36"/>
      <c r="Q961" s="36"/>
      <c r="R961" s="36"/>
    </row>
    <row r="962" spans="6:18" x14ac:dyDescent="0.35">
      <c r="F962" s="58"/>
      <c r="G962" s="51"/>
      <c r="H962" s="50"/>
      <c r="I962" s="113"/>
      <c r="J962" s="21"/>
      <c r="K962" s="6">
        <f t="shared" si="76"/>
        <v>0</v>
      </c>
      <c r="L962" s="36"/>
      <c r="M962" s="36"/>
      <c r="N962" s="36"/>
      <c r="O962" s="36"/>
      <c r="P962" s="36"/>
      <c r="Q962" s="36"/>
      <c r="R962" s="36"/>
    </row>
    <row r="963" spans="6:18" x14ac:dyDescent="0.35">
      <c r="F963" s="58"/>
      <c r="G963" s="51"/>
      <c r="H963" s="50"/>
      <c r="I963" s="113"/>
      <c r="J963" s="21"/>
      <c r="K963" s="6">
        <f t="shared" si="76"/>
        <v>0</v>
      </c>
      <c r="L963" s="36"/>
      <c r="M963" s="36"/>
      <c r="N963" s="36"/>
      <c r="O963" s="36"/>
      <c r="P963" s="36"/>
      <c r="Q963" s="36"/>
      <c r="R963" s="36"/>
    </row>
    <row r="964" spans="6:18" x14ac:dyDescent="0.35">
      <c r="F964" s="58"/>
      <c r="G964" s="51"/>
      <c r="H964" s="50"/>
      <c r="I964" s="113"/>
      <c r="J964" s="21"/>
      <c r="K964" s="6">
        <f t="shared" si="76"/>
        <v>0</v>
      </c>
      <c r="L964" s="36"/>
      <c r="M964" s="36"/>
      <c r="N964" s="36"/>
      <c r="O964" s="36"/>
      <c r="P964" s="36"/>
      <c r="Q964" s="36"/>
      <c r="R964" s="36"/>
    </row>
    <row r="965" spans="6:18" x14ac:dyDescent="0.35">
      <c r="F965" s="58"/>
      <c r="G965" s="51"/>
      <c r="H965" s="50"/>
      <c r="I965" s="113"/>
      <c r="J965" s="21"/>
      <c r="K965" s="6">
        <f t="shared" si="76"/>
        <v>0</v>
      </c>
      <c r="L965" s="36"/>
      <c r="M965" s="36"/>
      <c r="N965" s="36"/>
      <c r="O965" s="36"/>
      <c r="P965" s="36"/>
      <c r="Q965" s="36"/>
      <c r="R965" s="36"/>
    </row>
    <row r="966" spans="6:18" x14ac:dyDescent="0.35">
      <c r="G966" s="51">
        <f t="shared" ref="G966:G1029" si="77">F966*0.08</f>
        <v>0</v>
      </c>
      <c r="H966" s="50"/>
      <c r="I966" s="113"/>
      <c r="J966" s="21"/>
      <c r="K966" s="6">
        <f t="shared" si="76"/>
        <v>0</v>
      </c>
      <c r="L966" s="36"/>
      <c r="M966" s="36"/>
      <c r="N966" s="36"/>
      <c r="O966" s="36"/>
      <c r="P966" s="36"/>
      <c r="Q966" s="36"/>
      <c r="R966" s="36"/>
    </row>
    <row r="967" spans="6:18" x14ac:dyDescent="0.35">
      <c r="G967" s="51">
        <f t="shared" si="77"/>
        <v>0</v>
      </c>
      <c r="H967" s="50"/>
      <c r="I967" s="113"/>
      <c r="J967" s="21"/>
      <c r="K967" s="6">
        <f t="shared" si="76"/>
        <v>0</v>
      </c>
      <c r="L967" s="36"/>
      <c r="M967" s="36"/>
      <c r="N967" s="36"/>
      <c r="O967" s="36"/>
      <c r="P967" s="36"/>
      <c r="Q967" s="36"/>
      <c r="R967" s="36"/>
    </row>
    <row r="968" spans="6:18" x14ac:dyDescent="0.35">
      <c r="G968" s="51">
        <f t="shared" si="77"/>
        <v>0</v>
      </c>
      <c r="H968" s="50"/>
      <c r="I968" s="113"/>
      <c r="J968" s="21"/>
      <c r="K968" s="6">
        <f t="shared" si="76"/>
        <v>0</v>
      </c>
      <c r="L968" s="36"/>
      <c r="M968" s="36"/>
      <c r="N968" s="36"/>
      <c r="O968" s="36"/>
      <c r="P968" s="36"/>
      <c r="Q968" s="36"/>
      <c r="R968" s="36"/>
    </row>
    <row r="969" spans="6:18" x14ac:dyDescent="0.35">
      <c r="G969" s="51">
        <f t="shared" si="77"/>
        <v>0</v>
      </c>
      <c r="H969" s="50"/>
      <c r="I969" s="113"/>
      <c r="J969" s="21"/>
      <c r="K969" s="6">
        <f t="shared" si="76"/>
        <v>0</v>
      </c>
      <c r="L969" s="36"/>
      <c r="M969" s="36"/>
      <c r="N969" s="36"/>
      <c r="O969" s="36"/>
      <c r="P969" s="36"/>
      <c r="Q969" s="36"/>
      <c r="R969" s="36"/>
    </row>
    <row r="970" spans="6:18" x14ac:dyDescent="0.35">
      <c r="G970" s="51">
        <f t="shared" si="77"/>
        <v>0</v>
      </c>
      <c r="H970" s="50"/>
      <c r="I970" s="113"/>
      <c r="J970" s="21"/>
      <c r="K970" s="6">
        <f t="shared" si="76"/>
        <v>0</v>
      </c>
      <c r="L970" s="36"/>
      <c r="M970" s="36"/>
      <c r="N970" s="36"/>
      <c r="O970" s="36"/>
      <c r="P970" s="36"/>
      <c r="Q970" s="36"/>
      <c r="R970" s="36"/>
    </row>
    <row r="971" spans="6:18" x14ac:dyDescent="0.35">
      <c r="G971" s="51">
        <f t="shared" si="77"/>
        <v>0</v>
      </c>
      <c r="H971" s="50"/>
      <c r="I971" s="113"/>
      <c r="J971" s="21"/>
      <c r="K971" s="6">
        <f t="shared" si="76"/>
        <v>0</v>
      </c>
      <c r="L971" s="36"/>
      <c r="M971" s="36"/>
      <c r="N971" s="36"/>
      <c r="O971" s="36"/>
      <c r="P971" s="36"/>
      <c r="Q971" s="36"/>
      <c r="R971" s="36"/>
    </row>
    <row r="972" spans="6:18" x14ac:dyDescent="0.35">
      <c r="G972" s="51">
        <f t="shared" si="77"/>
        <v>0</v>
      </c>
      <c r="H972" s="50"/>
      <c r="I972" s="113"/>
      <c r="J972" s="21"/>
      <c r="K972" s="6">
        <f t="shared" si="76"/>
        <v>0</v>
      </c>
      <c r="L972" s="36"/>
      <c r="M972" s="36"/>
      <c r="N972" s="36"/>
      <c r="O972" s="36"/>
      <c r="P972" s="36"/>
      <c r="Q972" s="36"/>
      <c r="R972" s="36"/>
    </row>
    <row r="973" spans="6:18" x14ac:dyDescent="0.35">
      <c r="G973" s="51">
        <f t="shared" si="77"/>
        <v>0</v>
      </c>
      <c r="H973" s="50"/>
      <c r="I973" s="113"/>
      <c r="J973" s="21"/>
      <c r="K973" s="6">
        <f t="shared" si="76"/>
        <v>0</v>
      </c>
      <c r="L973" s="36"/>
      <c r="M973" s="36"/>
      <c r="N973" s="36"/>
      <c r="O973" s="36"/>
      <c r="P973" s="36"/>
      <c r="Q973" s="36"/>
      <c r="R973" s="36"/>
    </row>
    <row r="974" spans="6:18" x14ac:dyDescent="0.35">
      <c r="G974" s="51">
        <f t="shared" si="77"/>
        <v>0</v>
      </c>
      <c r="H974" s="50"/>
      <c r="I974" s="113"/>
      <c r="J974" s="21"/>
      <c r="K974" s="6">
        <f t="shared" si="76"/>
        <v>0</v>
      </c>
      <c r="L974" s="36"/>
      <c r="M974" s="36"/>
      <c r="N974" s="36"/>
      <c r="O974" s="36"/>
      <c r="P974" s="36"/>
      <c r="Q974" s="36"/>
      <c r="R974" s="36"/>
    </row>
    <row r="975" spans="6:18" x14ac:dyDescent="0.35">
      <c r="G975" s="51">
        <f t="shared" si="77"/>
        <v>0</v>
      </c>
      <c r="H975" s="50"/>
      <c r="I975" s="113"/>
      <c r="J975" s="21"/>
      <c r="K975" s="6">
        <f t="shared" si="76"/>
        <v>0</v>
      </c>
      <c r="L975" s="36"/>
      <c r="M975" s="36"/>
      <c r="N975" s="36"/>
      <c r="O975" s="36"/>
      <c r="P975" s="36"/>
      <c r="Q975" s="36"/>
      <c r="R975" s="36"/>
    </row>
    <row r="976" spans="6:18" x14ac:dyDescent="0.35">
      <c r="G976" s="51">
        <f t="shared" si="77"/>
        <v>0</v>
      </c>
      <c r="H976" s="50"/>
      <c r="I976" s="113"/>
      <c r="J976" s="21"/>
      <c r="K976" s="6">
        <f t="shared" si="76"/>
        <v>0</v>
      </c>
      <c r="L976" s="36"/>
      <c r="M976" s="36"/>
      <c r="N976" s="36"/>
      <c r="O976" s="36"/>
      <c r="P976" s="36"/>
      <c r="Q976" s="36"/>
      <c r="R976" s="36"/>
    </row>
    <row r="977" spans="7:18" x14ac:dyDescent="0.35">
      <c r="G977" s="51">
        <f t="shared" si="77"/>
        <v>0</v>
      </c>
      <c r="H977" s="50"/>
      <c r="I977" s="113"/>
      <c r="J977" s="21"/>
      <c r="K977" s="6">
        <f t="shared" si="76"/>
        <v>0</v>
      </c>
      <c r="L977" s="36"/>
      <c r="M977" s="36"/>
      <c r="N977" s="36"/>
      <c r="O977" s="36"/>
      <c r="P977" s="36"/>
      <c r="Q977" s="36"/>
      <c r="R977" s="36"/>
    </row>
    <row r="978" spans="7:18" x14ac:dyDescent="0.35">
      <c r="G978" s="51">
        <f t="shared" si="77"/>
        <v>0</v>
      </c>
      <c r="H978" s="50"/>
      <c r="I978" s="113"/>
      <c r="J978" s="21"/>
      <c r="K978" s="6">
        <f t="shared" si="76"/>
        <v>0</v>
      </c>
      <c r="L978" s="36"/>
      <c r="M978" s="36"/>
      <c r="N978" s="36"/>
      <c r="O978" s="36"/>
      <c r="P978" s="36"/>
      <c r="Q978" s="36"/>
      <c r="R978" s="36"/>
    </row>
    <row r="979" spans="7:18" x14ac:dyDescent="0.35">
      <c r="G979" s="51">
        <f t="shared" si="77"/>
        <v>0</v>
      </c>
      <c r="H979" s="50"/>
      <c r="I979" s="113"/>
      <c r="J979" s="21"/>
      <c r="K979" s="6">
        <f t="shared" si="76"/>
        <v>0</v>
      </c>
      <c r="L979" s="36"/>
      <c r="M979" s="36"/>
      <c r="N979" s="36"/>
      <c r="O979" s="36"/>
      <c r="P979" s="36"/>
      <c r="Q979" s="36"/>
      <c r="R979" s="36"/>
    </row>
    <row r="980" spans="7:18" x14ac:dyDescent="0.35">
      <c r="G980" s="51">
        <f t="shared" si="77"/>
        <v>0</v>
      </c>
      <c r="H980" s="50"/>
      <c r="I980" s="113"/>
      <c r="J980" s="21"/>
      <c r="K980" s="6">
        <f t="shared" si="76"/>
        <v>0</v>
      </c>
      <c r="L980" s="36"/>
      <c r="M980" s="36"/>
      <c r="N980" s="36"/>
      <c r="O980" s="36"/>
      <c r="P980" s="36"/>
      <c r="Q980" s="36"/>
      <c r="R980" s="36"/>
    </row>
    <row r="981" spans="7:18" x14ac:dyDescent="0.35">
      <c r="G981" s="51">
        <f t="shared" si="77"/>
        <v>0</v>
      </c>
      <c r="H981" s="50"/>
      <c r="I981" s="113"/>
      <c r="J981" s="21"/>
      <c r="K981" s="6">
        <f t="shared" si="76"/>
        <v>0</v>
      </c>
      <c r="L981" s="36"/>
      <c r="M981" s="36"/>
      <c r="N981" s="36"/>
      <c r="O981" s="36"/>
      <c r="P981" s="36"/>
      <c r="Q981" s="36"/>
      <c r="R981" s="36"/>
    </row>
    <row r="982" spans="7:18" x14ac:dyDescent="0.35">
      <c r="G982" s="51">
        <f t="shared" si="77"/>
        <v>0</v>
      </c>
      <c r="H982" s="50"/>
      <c r="I982" s="113"/>
      <c r="J982" s="21"/>
      <c r="K982" s="6">
        <f t="shared" si="76"/>
        <v>0</v>
      </c>
      <c r="L982" s="36"/>
      <c r="M982" s="36"/>
      <c r="N982" s="36"/>
      <c r="O982" s="36"/>
      <c r="P982" s="36"/>
      <c r="Q982" s="36"/>
      <c r="R982" s="36"/>
    </row>
    <row r="983" spans="7:18" x14ac:dyDescent="0.35">
      <c r="G983" s="51">
        <f t="shared" si="77"/>
        <v>0</v>
      </c>
      <c r="H983" s="50"/>
      <c r="I983" s="113"/>
      <c r="J983" s="21"/>
      <c r="K983" s="6">
        <f t="shared" si="76"/>
        <v>0</v>
      </c>
      <c r="L983" s="36"/>
      <c r="M983" s="36"/>
      <c r="N983" s="36"/>
      <c r="O983" s="36"/>
      <c r="P983" s="36"/>
      <c r="Q983" s="36"/>
      <c r="R983" s="36"/>
    </row>
    <row r="984" spans="7:18" x14ac:dyDescent="0.35">
      <c r="G984" s="51">
        <f t="shared" si="77"/>
        <v>0</v>
      </c>
      <c r="H984" s="50"/>
      <c r="I984" s="113"/>
      <c r="J984" s="21"/>
      <c r="K984" s="6">
        <f t="shared" si="76"/>
        <v>0</v>
      </c>
      <c r="L984" s="36"/>
      <c r="M984" s="36"/>
      <c r="N984" s="36"/>
      <c r="O984" s="36"/>
      <c r="P984" s="36"/>
      <c r="Q984" s="36"/>
      <c r="R984" s="36"/>
    </row>
    <row r="985" spans="7:18" x14ac:dyDescent="0.35">
      <c r="G985" s="51">
        <f t="shared" si="77"/>
        <v>0</v>
      </c>
      <c r="H985" s="50"/>
      <c r="I985" s="113"/>
      <c r="J985" s="21"/>
      <c r="K985" s="6">
        <f t="shared" si="76"/>
        <v>0</v>
      </c>
      <c r="L985" s="36"/>
      <c r="M985" s="36"/>
      <c r="N985" s="36"/>
      <c r="O985" s="36"/>
      <c r="P985" s="36"/>
      <c r="Q985" s="36"/>
      <c r="R985" s="36"/>
    </row>
    <row r="986" spans="7:18" x14ac:dyDescent="0.35">
      <c r="G986" s="51">
        <f t="shared" si="77"/>
        <v>0</v>
      </c>
      <c r="H986" s="50"/>
      <c r="I986" s="113"/>
      <c r="J986" s="21"/>
      <c r="K986" s="6">
        <f t="shared" si="76"/>
        <v>0</v>
      </c>
      <c r="L986" s="36"/>
      <c r="M986" s="36"/>
      <c r="N986" s="36"/>
      <c r="O986" s="36"/>
      <c r="P986" s="36"/>
      <c r="Q986" s="36"/>
      <c r="R986" s="36"/>
    </row>
    <row r="987" spans="7:18" x14ac:dyDescent="0.35">
      <c r="G987" s="51">
        <f t="shared" si="77"/>
        <v>0</v>
      </c>
      <c r="H987" s="50"/>
      <c r="I987" s="113"/>
      <c r="J987" s="21"/>
      <c r="K987" s="6">
        <f t="shared" si="76"/>
        <v>0</v>
      </c>
      <c r="L987" s="36"/>
      <c r="M987" s="36"/>
      <c r="N987" s="36"/>
      <c r="O987" s="36"/>
      <c r="P987" s="36"/>
      <c r="Q987" s="36"/>
      <c r="R987" s="36"/>
    </row>
    <row r="988" spans="7:18" x14ac:dyDescent="0.35">
      <c r="G988" s="51">
        <f t="shared" si="77"/>
        <v>0</v>
      </c>
      <c r="H988" s="50"/>
      <c r="I988" s="113"/>
      <c r="J988" s="21"/>
      <c r="K988" s="6">
        <f t="shared" si="76"/>
        <v>0</v>
      </c>
      <c r="L988" s="36"/>
      <c r="M988" s="36"/>
      <c r="N988" s="36"/>
      <c r="O988" s="36"/>
      <c r="P988" s="36"/>
      <c r="Q988" s="36"/>
      <c r="R988" s="36"/>
    </row>
    <row r="989" spans="7:18" x14ac:dyDescent="0.35">
      <c r="G989" s="51">
        <f t="shared" si="77"/>
        <v>0</v>
      </c>
      <c r="H989" s="50"/>
      <c r="I989" s="113"/>
      <c r="J989" s="21"/>
      <c r="K989" s="6">
        <f t="shared" si="76"/>
        <v>0</v>
      </c>
      <c r="L989" s="36"/>
      <c r="M989" s="36"/>
      <c r="N989" s="36"/>
      <c r="O989" s="36"/>
      <c r="P989" s="36"/>
      <c r="Q989" s="36"/>
      <c r="R989" s="36"/>
    </row>
    <row r="990" spans="7:18" x14ac:dyDescent="0.35">
      <c r="G990" s="51">
        <f t="shared" si="77"/>
        <v>0</v>
      </c>
      <c r="H990" s="50"/>
      <c r="I990" s="113"/>
      <c r="J990" s="21"/>
      <c r="K990" s="6">
        <f t="shared" si="76"/>
        <v>0</v>
      </c>
      <c r="L990" s="36"/>
      <c r="M990" s="36"/>
      <c r="N990" s="36"/>
      <c r="O990" s="36"/>
      <c r="P990" s="36"/>
      <c r="Q990" s="36"/>
      <c r="R990" s="36"/>
    </row>
    <row r="991" spans="7:18" x14ac:dyDescent="0.35">
      <c r="G991" s="51">
        <f t="shared" si="77"/>
        <v>0</v>
      </c>
      <c r="H991" s="50"/>
      <c r="I991" s="113"/>
      <c r="J991" s="21"/>
      <c r="K991" s="6">
        <f t="shared" si="76"/>
        <v>0</v>
      </c>
      <c r="L991" s="36"/>
      <c r="M991" s="36"/>
      <c r="N991" s="36"/>
      <c r="O991" s="36"/>
      <c r="P991" s="36"/>
      <c r="Q991" s="36"/>
      <c r="R991" s="36"/>
    </row>
    <row r="992" spans="7:18" x14ac:dyDescent="0.35">
      <c r="G992" s="51">
        <f t="shared" si="77"/>
        <v>0</v>
      </c>
      <c r="H992" s="50"/>
      <c r="I992" s="113"/>
      <c r="J992" s="21"/>
      <c r="K992" s="6">
        <f t="shared" si="76"/>
        <v>0</v>
      </c>
      <c r="L992" s="36"/>
      <c r="M992" s="36"/>
      <c r="N992" s="36"/>
      <c r="O992" s="36"/>
      <c r="P992" s="36"/>
      <c r="Q992" s="36"/>
      <c r="R992" s="36"/>
    </row>
    <row r="993" spans="7:18" x14ac:dyDescent="0.35">
      <c r="G993" s="51">
        <f t="shared" si="77"/>
        <v>0</v>
      </c>
      <c r="H993" s="50"/>
      <c r="I993" s="113"/>
      <c r="J993" s="21"/>
      <c r="K993" s="6">
        <f t="shared" si="76"/>
        <v>0</v>
      </c>
      <c r="L993" s="36"/>
      <c r="M993" s="36"/>
      <c r="N993" s="36"/>
      <c r="O993" s="36"/>
      <c r="P993" s="36"/>
      <c r="Q993" s="36"/>
      <c r="R993" s="36"/>
    </row>
    <row r="994" spans="7:18" x14ac:dyDescent="0.35">
      <c r="G994" s="51">
        <f t="shared" si="77"/>
        <v>0</v>
      </c>
      <c r="H994" s="50"/>
      <c r="I994" s="113"/>
      <c r="J994" s="21"/>
      <c r="K994" s="6">
        <f t="shared" si="76"/>
        <v>0</v>
      </c>
      <c r="L994" s="36"/>
      <c r="M994" s="36"/>
      <c r="N994" s="36"/>
      <c r="O994" s="36"/>
      <c r="P994" s="36"/>
      <c r="Q994" s="36"/>
      <c r="R994" s="36"/>
    </row>
    <row r="995" spans="7:18" x14ac:dyDescent="0.35">
      <c r="G995" s="51">
        <f t="shared" si="77"/>
        <v>0</v>
      </c>
      <c r="H995" s="50"/>
      <c r="I995" s="113"/>
      <c r="J995" s="21"/>
      <c r="K995" s="6">
        <f t="shared" si="76"/>
        <v>0</v>
      </c>
      <c r="L995" s="36"/>
      <c r="M995" s="36"/>
      <c r="N995" s="36"/>
      <c r="O995" s="36"/>
      <c r="P995" s="36"/>
      <c r="Q995" s="36"/>
      <c r="R995" s="36"/>
    </row>
    <row r="996" spans="7:18" x14ac:dyDescent="0.35">
      <c r="G996" s="51">
        <f t="shared" si="77"/>
        <v>0</v>
      </c>
      <c r="H996" s="50"/>
      <c r="I996" s="113"/>
      <c r="J996" s="21"/>
      <c r="K996" s="6">
        <f t="shared" si="76"/>
        <v>0</v>
      </c>
      <c r="L996" s="36"/>
      <c r="M996" s="36"/>
      <c r="N996" s="36"/>
      <c r="O996" s="36"/>
      <c r="P996" s="36"/>
      <c r="Q996" s="36"/>
      <c r="R996" s="36"/>
    </row>
    <row r="997" spans="7:18" x14ac:dyDescent="0.35">
      <c r="G997" s="51">
        <f t="shared" si="77"/>
        <v>0</v>
      </c>
      <c r="H997" s="50"/>
      <c r="I997" s="113"/>
      <c r="J997" s="21"/>
      <c r="K997" s="6">
        <f t="shared" si="76"/>
        <v>0</v>
      </c>
      <c r="L997" s="36"/>
      <c r="M997" s="36"/>
      <c r="N997" s="36"/>
      <c r="O997" s="36"/>
      <c r="P997" s="36"/>
      <c r="Q997" s="36"/>
      <c r="R997" s="36"/>
    </row>
    <row r="998" spans="7:18" x14ac:dyDescent="0.35">
      <c r="G998" s="51">
        <f t="shared" si="77"/>
        <v>0</v>
      </c>
      <c r="H998" s="50"/>
      <c r="I998" s="113"/>
      <c r="J998" s="21"/>
      <c r="K998" s="6">
        <f t="shared" si="76"/>
        <v>0</v>
      </c>
      <c r="L998" s="36"/>
      <c r="M998" s="36"/>
      <c r="N998" s="36"/>
      <c r="O998" s="36"/>
      <c r="P998" s="36"/>
      <c r="Q998" s="36"/>
      <c r="R998" s="36"/>
    </row>
    <row r="999" spans="7:18" x14ac:dyDescent="0.35">
      <c r="G999" s="51">
        <f t="shared" si="77"/>
        <v>0</v>
      </c>
      <c r="H999" s="50"/>
      <c r="I999" s="113"/>
      <c r="J999" s="21"/>
      <c r="K999" s="6">
        <f t="shared" si="76"/>
        <v>0</v>
      </c>
      <c r="L999" s="36"/>
      <c r="M999" s="36"/>
      <c r="N999" s="36"/>
      <c r="O999" s="36"/>
      <c r="P999" s="36"/>
      <c r="Q999" s="36"/>
      <c r="R999" s="36"/>
    </row>
    <row r="1000" spans="7:18" x14ac:dyDescent="0.35">
      <c r="G1000" s="51">
        <f t="shared" si="77"/>
        <v>0</v>
      </c>
      <c r="H1000" s="50"/>
      <c r="I1000" s="113"/>
      <c r="J1000" s="21"/>
      <c r="K1000" s="6">
        <f t="shared" si="76"/>
        <v>0</v>
      </c>
      <c r="L1000" s="36"/>
      <c r="M1000" s="36"/>
      <c r="N1000" s="36"/>
      <c r="O1000" s="36"/>
      <c r="P1000" s="36"/>
      <c r="Q1000" s="36"/>
      <c r="R1000" s="36"/>
    </row>
    <row r="1001" spans="7:18" x14ac:dyDescent="0.35">
      <c r="G1001" s="51">
        <f t="shared" si="77"/>
        <v>0</v>
      </c>
      <c r="H1001" s="50"/>
      <c r="I1001" s="113"/>
      <c r="J1001" s="21"/>
      <c r="K1001" s="6">
        <f t="shared" ref="K1001:K1044" si="78">F1001+G1001-H1001-J1001</f>
        <v>0</v>
      </c>
      <c r="L1001" s="36"/>
      <c r="M1001" s="36"/>
      <c r="N1001" s="36"/>
      <c r="O1001" s="36"/>
      <c r="P1001" s="36"/>
      <c r="Q1001" s="36"/>
      <c r="R1001" s="36"/>
    </row>
    <row r="1002" spans="7:18" x14ac:dyDescent="0.35">
      <c r="G1002" s="51">
        <f t="shared" si="77"/>
        <v>0</v>
      </c>
      <c r="H1002" s="50"/>
      <c r="I1002" s="113"/>
      <c r="J1002" s="21"/>
      <c r="K1002" s="6">
        <f t="shared" si="78"/>
        <v>0</v>
      </c>
      <c r="L1002" s="36"/>
      <c r="M1002" s="36"/>
      <c r="N1002" s="36"/>
      <c r="O1002" s="36"/>
      <c r="P1002" s="36"/>
      <c r="Q1002" s="36"/>
      <c r="R1002" s="36"/>
    </row>
    <row r="1003" spans="7:18" x14ac:dyDescent="0.35">
      <c r="G1003" s="51">
        <f t="shared" si="77"/>
        <v>0</v>
      </c>
      <c r="H1003" s="50"/>
      <c r="I1003" s="113"/>
      <c r="J1003" s="21"/>
      <c r="K1003" s="6">
        <f t="shared" si="78"/>
        <v>0</v>
      </c>
      <c r="L1003" s="36"/>
      <c r="M1003" s="36"/>
      <c r="N1003" s="36"/>
      <c r="O1003" s="36"/>
      <c r="P1003" s="36"/>
      <c r="Q1003" s="36"/>
      <c r="R1003" s="36"/>
    </row>
    <row r="1004" spans="7:18" x14ac:dyDescent="0.35">
      <c r="G1004" s="51">
        <f t="shared" si="77"/>
        <v>0</v>
      </c>
      <c r="H1004" s="50"/>
      <c r="I1004" s="113"/>
      <c r="J1004" s="21"/>
      <c r="K1004" s="6">
        <f t="shared" si="78"/>
        <v>0</v>
      </c>
      <c r="L1004" s="36"/>
      <c r="M1004" s="36"/>
      <c r="N1004" s="36"/>
      <c r="O1004" s="36"/>
      <c r="P1004" s="36"/>
      <c r="Q1004" s="36"/>
      <c r="R1004" s="36"/>
    </row>
    <row r="1005" spans="7:18" x14ac:dyDescent="0.35">
      <c r="G1005" s="51">
        <f t="shared" si="77"/>
        <v>0</v>
      </c>
      <c r="H1005" s="50"/>
      <c r="I1005" s="113"/>
      <c r="J1005" s="21"/>
      <c r="K1005" s="6">
        <f t="shared" si="78"/>
        <v>0</v>
      </c>
      <c r="L1005" s="36"/>
      <c r="M1005" s="36"/>
      <c r="N1005" s="36"/>
      <c r="O1005" s="36"/>
      <c r="P1005" s="36"/>
      <c r="Q1005" s="36"/>
      <c r="R1005" s="36"/>
    </row>
    <row r="1006" spans="7:18" x14ac:dyDescent="0.35">
      <c r="G1006" s="51">
        <f t="shared" si="77"/>
        <v>0</v>
      </c>
      <c r="H1006" s="50"/>
      <c r="I1006" s="113"/>
      <c r="J1006" s="21"/>
      <c r="K1006" s="6">
        <f t="shared" si="78"/>
        <v>0</v>
      </c>
      <c r="L1006" s="36"/>
      <c r="M1006" s="36"/>
      <c r="N1006" s="36"/>
      <c r="O1006" s="36"/>
      <c r="P1006" s="36"/>
      <c r="Q1006" s="36"/>
      <c r="R1006" s="36"/>
    </row>
    <row r="1007" spans="7:18" x14ac:dyDescent="0.35">
      <c r="G1007" s="51">
        <f t="shared" si="77"/>
        <v>0</v>
      </c>
      <c r="H1007" s="50"/>
      <c r="I1007" s="113"/>
      <c r="J1007" s="21"/>
      <c r="K1007" s="6">
        <f t="shared" si="78"/>
        <v>0</v>
      </c>
      <c r="L1007" s="36"/>
      <c r="M1007" s="36"/>
      <c r="N1007" s="36"/>
      <c r="O1007" s="36"/>
      <c r="P1007" s="36"/>
      <c r="Q1007" s="36"/>
      <c r="R1007" s="36"/>
    </row>
    <row r="1008" spans="7:18" x14ac:dyDescent="0.35">
      <c r="G1008" s="51">
        <f t="shared" si="77"/>
        <v>0</v>
      </c>
      <c r="H1008" s="50"/>
      <c r="I1008" s="113"/>
      <c r="J1008" s="21"/>
      <c r="K1008" s="6">
        <f t="shared" si="78"/>
        <v>0</v>
      </c>
      <c r="L1008" s="36"/>
      <c r="M1008" s="36"/>
      <c r="N1008" s="36"/>
      <c r="O1008" s="36"/>
      <c r="P1008" s="36"/>
      <c r="Q1008" s="36"/>
      <c r="R1008" s="36"/>
    </row>
    <row r="1009" spans="7:18" x14ac:dyDescent="0.35">
      <c r="G1009" s="51">
        <f t="shared" si="77"/>
        <v>0</v>
      </c>
      <c r="H1009" s="50"/>
      <c r="I1009" s="113"/>
      <c r="J1009" s="21"/>
      <c r="K1009" s="6">
        <f t="shared" si="78"/>
        <v>0</v>
      </c>
      <c r="L1009" s="36"/>
      <c r="M1009" s="36"/>
      <c r="N1009" s="36"/>
      <c r="O1009" s="36"/>
      <c r="P1009" s="36"/>
      <c r="Q1009" s="36"/>
      <c r="R1009" s="36"/>
    </row>
    <row r="1010" spans="7:18" x14ac:dyDescent="0.35">
      <c r="G1010" s="51">
        <f t="shared" si="77"/>
        <v>0</v>
      </c>
      <c r="H1010" s="50"/>
      <c r="I1010" s="113"/>
      <c r="J1010" s="21"/>
      <c r="K1010" s="6">
        <f t="shared" si="78"/>
        <v>0</v>
      </c>
      <c r="L1010" s="36"/>
      <c r="M1010" s="36"/>
      <c r="N1010" s="36"/>
      <c r="O1010" s="36"/>
      <c r="P1010" s="36"/>
      <c r="Q1010" s="36"/>
      <c r="R1010" s="36"/>
    </row>
    <row r="1011" spans="7:18" x14ac:dyDescent="0.35">
      <c r="G1011" s="51">
        <f t="shared" si="77"/>
        <v>0</v>
      </c>
      <c r="H1011" s="50"/>
      <c r="I1011" s="113"/>
      <c r="J1011" s="21"/>
      <c r="K1011" s="6">
        <f t="shared" si="78"/>
        <v>0</v>
      </c>
      <c r="L1011" s="36"/>
      <c r="M1011" s="36"/>
      <c r="N1011" s="36"/>
      <c r="O1011" s="36"/>
      <c r="P1011" s="36"/>
      <c r="Q1011" s="36"/>
      <c r="R1011" s="36"/>
    </row>
    <row r="1012" spans="7:18" x14ac:dyDescent="0.35">
      <c r="G1012" s="51">
        <f t="shared" si="77"/>
        <v>0</v>
      </c>
      <c r="H1012" s="50"/>
      <c r="I1012" s="113"/>
      <c r="J1012" s="21"/>
      <c r="K1012" s="6">
        <f t="shared" si="78"/>
        <v>0</v>
      </c>
      <c r="L1012" s="36"/>
      <c r="M1012" s="36"/>
      <c r="N1012" s="36"/>
      <c r="O1012" s="36"/>
      <c r="P1012" s="36"/>
      <c r="Q1012" s="36"/>
      <c r="R1012" s="36"/>
    </row>
    <row r="1013" spans="7:18" x14ac:dyDescent="0.35">
      <c r="G1013" s="51">
        <f t="shared" si="77"/>
        <v>0</v>
      </c>
      <c r="H1013" s="50"/>
      <c r="I1013" s="113"/>
      <c r="J1013" s="21"/>
      <c r="K1013" s="6">
        <f t="shared" si="78"/>
        <v>0</v>
      </c>
      <c r="L1013" s="36"/>
      <c r="M1013" s="36"/>
      <c r="N1013" s="36"/>
      <c r="O1013" s="36"/>
      <c r="P1013" s="36"/>
      <c r="Q1013" s="36"/>
      <c r="R1013" s="36"/>
    </row>
    <row r="1014" spans="7:18" x14ac:dyDescent="0.35">
      <c r="G1014" s="51">
        <f t="shared" si="77"/>
        <v>0</v>
      </c>
      <c r="H1014" s="50"/>
      <c r="I1014" s="113"/>
      <c r="J1014" s="21"/>
      <c r="K1014" s="6">
        <f t="shared" si="78"/>
        <v>0</v>
      </c>
      <c r="L1014" s="36"/>
      <c r="M1014" s="36"/>
      <c r="N1014" s="36"/>
      <c r="O1014" s="36"/>
      <c r="P1014" s="36"/>
      <c r="Q1014" s="36"/>
      <c r="R1014" s="36"/>
    </row>
    <row r="1015" spans="7:18" x14ac:dyDescent="0.35">
      <c r="G1015" s="51">
        <f t="shared" si="77"/>
        <v>0</v>
      </c>
      <c r="H1015" s="50"/>
      <c r="I1015" s="113"/>
      <c r="J1015" s="21"/>
      <c r="K1015" s="6">
        <f t="shared" si="78"/>
        <v>0</v>
      </c>
      <c r="L1015" s="36"/>
      <c r="M1015" s="36"/>
      <c r="N1015" s="36"/>
      <c r="O1015" s="36"/>
      <c r="P1015" s="36"/>
      <c r="Q1015" s="36"/>
      <c r="R1015" s="36"/>
    </row>
    <row r="1016" spans="7:18" x14ac:dyDescent="0.35">
      <c r="G1016" s="51">
        <f t="shared" si="77"/>
        <v>0</v>
      </c>
      <c r="H1016" s="50"/>
      <c r="I1016" s="113"/>
      <c r="J1016" s="21"/>
      <c r="K1016" s="6">
        <f t="shared" si="78"/>
        <v>0</v>
      </c>
      <c r="L1016" s="36"/>
      <c r="M1016" s="36"/>
      <c r="N1016" s="36"/>
      <c r="O1016" s="36"/>
      <c r="P1016" s="36"/>
      <c r="Q1016" s="36"/>
      <c r="R1016" s="36"/>
    </row>
    <row r="1017" spans="7:18" x14ac:dyDescent="0.35">
      <c r="G1017" s="51">
        <f t="shared" si="77"/>
        <v>0</v>
      </c>
      <c r="H1017" s="50"/>
      <c r="I1017" s="113"/>
      <c r="J1017" s="21"/>
      <c r="K1017" s="6">
        <f t="shared" si="78"/>
        <v>0</v>
      </c>
    </row>
    <row r="1018" spans="7:18" x14ac:dyDescent="0.35">
      <c r="G1018" s="51">
        <f t="shared" si="77"/>
        <v>0</v>
      </c>
      <c r="H1018" s="50"/>
      <c r="I1018" s="113"/>
      <c r="J1018" s="21"/>
      <c r="K1018" s="6">
        <f t="shared" si="78"/>
        <v>0</v>
      </c>
    </row>
    <row r="1019" spans="7:18" x14ac:dyDescent="0.35">
      <c r="G1019" s="51">
        <f t="shared" si="77"/>
        <v>0</v>
      </c>
      <c r="H1019" s="50"/>
      <c r="I1019" s="113"/>
      <c r="J1019" s="21"/>
      <c r="K1019" s="6">
        <f t="shared" si="78"/>
        <v>0</v>
      </c>
    </row>
    <row r="1020" spans="7:18" x14ac:dyDescent="0.35">
      <c r="G1020" s="51">
        <f t="shared" si="77"/>
        <v>0</v>
      </c>
      <c r="H1020" s="50"/>
      <c r="I1020" s="113"/>
      <c r="J1020" s="21"/>
      <c r="K1020" s="6">
        <f t="shared" si="78"/>
        <v>0</v>
      </c>
    </row>
    <row r="1021" spans="7:18" x14ac:dyDescent="0.35">
      <c r="G1021" s="51">
        <f t="shared" si="77"/>
        <v>0</v>
      </c>
      <c r="H1021" s="50"/>
      <c r="I1021" s="113"/>
      <c r="J1021" s="21"/>
      <c r="K1021" s="6">
        <f t="shared" si="78"/>
        <v>0</v>
      </c>
    </row>
    <row r="1022" spans="7:18" x14ac:dyDescent="0.35">
      <c r="G1022" s="51">
        <f t="shared" si="77"/>
        <v>0</v>
      </c>
      <c r="H1022" s="50"/>
      <c r="I1022" s="113"/>
      <c r="J1022" s="21"/>
      <c r="K1022" s="6">
        <f t="shared" si="78"/>
        <v>0</v>
      </c>
    </row>
    <row r="1023" spans="7:18" x14ac:dyDescent="0.35">
      <c r="G1023" s="51">
        <f t="shared" si="77"/>
        <v>0</v>
      </c>
      <c r="H1023" s="50"/>
      <c r="I1023" s="113"/>
      <c r="J1023" s="21"/>
      <c r="K1023" s="6">
        <f t="shared" si="78"/>
        <v>0</v>
      </c>
    </row>
    <row r="1024" spans="7:18" x14ac:dyDescent="0.35">
      <c r="G1024" s="51">
        <f t="shared" si="77"/>
        <v>0</v>
      </c>
      <c r="H1024" s="50"/>
      <c r="I1024" s="113"/>
      <c r="J1024" s="21"/>
      <c r="K1024" s="6">
        <f t="shared" si="78"/>
        <v>0</v>
      </c>
    </row>
    <row r="1025" spans="7:11" x14ac:dyDescent="0.35">
      <c r="G1025" s="51">
        <f t="shared" si="77"/>
        <v>0</v>
      </c>
      <c r="H1025" s="50"/>
      <c r="I1025" s="113"/>
      <c r="J1025" s="21"/>
      <c r="K1025" s="6">
        <f t="shared" si="78"/>
        <v>0</v>
      </c>
    </row>
    <row r="1026" spans="7:11" x14ac:dyDescent="0.35">
      <c r="G1026" s="51">
        <f t="shared" si="77"/>
        <v>0</v>
      </c>
      <c r="H1026" s="50"/>
      <c r="I1026" s="113"/>
      <c r="J1026" s="21"/>
      <c r="K1026" s="6">
        <f t="shared" si="78"/>
        <v>0</v>
      </c>
    </row>
    <row r="1027" spans="7:11" x14ac:dyDescent="0.35">
      <c r="G1027" s="51">
        <f t="shared" si="77"/>
        <v>0</v>
      </c>
      <c r="H1027" s="50"/>
      <c r="I1027" s="113"/>
      <c r="J1027" s="21"/>
      <c r="K1027" s="6">
        <f t="shared" si="78"/>
        <v>0</v>
      </c>
    </row>
    <row r="1028" spans="7:11" x14ac:dyDescent="0.35">
      <c r="G1028" s="51">
        <f t="shared" si="77"/>
        <v>0</v>
      </c>
      <c r="H1028" s="50"/>
      <c r="I1028" s="113"/>
      <c r="J1028" s="21"/>
      <c r="K1028" s="6">
        <f t="shared" si="78"/>
        <v>0</v>
      </c>
    </row>
    <row r="1029" spans="7:11" x14ac:dyDescent="0.35">
      <c r="G1029" s="51">
        <f t="shared" si="77"/>
        <v>0</v>
      </c>
      <c r="H1029" s="50"/>
      <c r="I1029" s="113"/>
      <c r="J1029" s="21"/>
      <c r="K1029" s="6">
        <f t="shared" si="78"/>
        <v>0</v>
      </c>
    </row>
    <row r="1030" spans="7:11" x14ac:dyDescent="0.35">
      <c r="G1030" s="51">
        <f t="shared" ref="G1030:G1044" si="79">F1030*0.08</f>
        <v>0</v>
      </c>
      <c r="H1030" s="50"/>
      <c r="I1030" s="113"/>
      <c r="J1030" s="21"/>
      <c r="K1030" s="6">
        <f t="shared" si="78"/>
        <v>0</v>
      </c>
    </row>
    <row r="1031" spans="7:11" x14ac:dyDescent="0.35">
      <c r="G1031" s="51">
        <f t="shared" si="79"/>
        <v>0</v>
      </c>
      <c r="H1031" s="50"/>
      <c r="I1031" s="113"/>
      <c r="J1031" s="21"/>
      <c r="K1031" s="6">
        <f t="shared" si="78"/>
        <v>0</v>
      </c>
    </row>
    <row r="1032" spans="7:11" x14ac:dyDescent="0.35">
      <c r="G1032" s="51">
        <f t="shared" si="79"/>
        <v>0</v>
      </c>
      <c r="H1032" s="50"/>
      <c r="I1032" s="113"/>
      <c r="J1032" s="21"/>
      <c r="K1032" s="6">
        <f t="shared" si="78"/>
        <v>0</v>
      </c>
    </row>
    <row r="1033" spans="7:11" x14ac:dyDescent="0.35">
      <c r="G1033" s="51">
        <f t="shared" si="79"/>
        <v>0</v>
      </c>
      <c r="H1033" s="50"/>
      <c r="I1033" s="113"/>
      <c r="J1033" s="21"/>
      <c r="K1033" s="6">
        <f t="shared" si="78"/>
        <v>0</v>
      </c>
    </row>
    <row r="1034" spans="7:11" x14ac:dyDescent="0.35">
      <c r="G1034" s="51">
        <f t="shared" si="79"/>
        <v>0</v>
      </c>
      <c r="H1034" s="50"/>
      <c r="I1034" s="113"/>
      <c r="J1034" s="21"/>
      <c r="K1034" s="6">
        <f t="shared" si="78"/>
        <v>0</v>
      </c>
    </row>
    <row r="1035" spans="7:11" x14ac:dyDescent="0.35">
      <c r="G1035" s="51">
        <f t="shared" si="79"/>
        <v>0</v>
      </c>
      <c r="H1035" s="50"/>
      <c r="I1035" s="113"/>
      <c r="J1035" s="21"/>
      <c r="K1035" s="6">
        <f t="shared" si="78"/>
        <v>0</v>
      </c>
    </row>
    <row r="1036" spans="7:11" x14ac:dyDescent="0.35">
      <c r="G1036" s="51">
        <f t="shared" si="79"/>
        <v>0</v>
      </c>
      <c r="H1036" s="50"/>
      <c r="I1036" s="113"/>
      <c r="J1036" s="21"/>
      <c r="K1036" s="6">
        <f t="shared" si="78"/>
        <v>0</v>
      </c>
    </row>
    <row r="1037" spans="7:11" x14ac:dyDescent="0.35">
      <c r="G1037" s="51">
        <f t="shared" si="79"/>
        <v>0</v>
      </c>
      <c r="H1037" s="50"/>
      <c r="I1037" s="113"/>
      <c r="J1037" s="21"/>
      <c r="K1037" s="6">
        <f t="shared" si="78"/>
        <v>0</v>
      </c>
    </row>
    <row r="1038" spans="7:11" x14ac:dyDescent="0.35">
      <c r="G1038" s="51">
        <f t="shared" si="79"/>
        <v>0</v>
      </c>
      <c r="H1038" s="50"/>
      <c r="I1038" s="113"/>
      <c r="J1038" s="21"/>
      <c r="K1038" s="6">
        <f t="shared" si="78"/>
        <v>0</v>
      </c>
    </row>
    <row r="1039" spans="7:11" x14ac:dyDescent="0.35">
      <c r="G1039" s="51">
        <f t="shared" si="79"/>
        <v>0</v>
      </c>
      <c r="H1039" s="50"/>
      <c r="I1039" s="113"/>
      <c r="J1039" s="21"/>
      <c r="K1039" s="6">
        <f t="shared" si="78"/>
        <v>0</v>
      </c>
    </row>
    <row r="1040" spans="7:11" x14ac:dyDescent="0.35">
      <c r="G1040" s="51">
        <f t="shared" si="79"/>
        <v>0</v>
      </c>
      <c r="H1040" s="50"/>
      <c r="I1040" s="113"/>
      <c r="J1040" s="21"/>
      <c r="K1040" s="6">
        <f t="shared" si="78"/>
        <v>0</v>
      </c>
    </row>
    <row r="1041" spans="7:11" x14ac:dyDescent="0.35">
      <c r="G1041" s="51">
        <f t="shared" si="79"/>
        <v>0</v>
      </c>
      <c r="H1041" s="50"/>
      <c r="I1041" s="113"/>
      <c r="J1041" s="21"/>
      <c r="K1041" s="6">
        <f t="shared" si="78"/>
        <v>0</v>
      </c>
    </row>
    <row r="1042" spans="7:11" x14ac:dyDescent="0.35">
      <c r="G1042" s="51">
        <f t="shared" si="79"/>
        <v>0</v>
      </c>
      <c r="H1042" s="50"/>
      <c r="I1042" s="113"/>
      <c r="J1042" s="21"/>
      <c r="K1042" s="6">
        <f t="shared" si="78"/>
        <v>0</v>
      </c>
    </row>
    <row r="1043" spans="7:11" x14ac:dyDescent="0.35">
      <c r="G1043" s="51">
        <f t="shared" si="79"/>
        <v>0</v>
      </c>
      <c r="H1043" s="50"/>
      <c r="I1043" s="113"/>
      <c r="J1043" s="21"/>
      <c r="K1043" s="6">
        <f t="shared" si="78"/>
        <v>0</v>
      </c>
    </row>
    <row r="1044" spans="7:11" x14ac:dyDescent="0.35">
      <c r="G1044" s="51">
        <f t="shared" si="79"/>
        <v>0</v>
      </c>
      <c r="H1044" s="50"/>
      <c r="I1044" s="113"/>
      <c r="J1044" s="21"/>
      <c r="K1044" s="6">
        <f t="shared" si="78"/>
        <v>0</v>
      </c>
    </row>
  </sheetData>
  <autoFilter ref="A3:V1044" xr:uid="{2A199BD4-0834-4745-8939-E09AD036B463}"/>
  <mergeCells count="4">
    <mergeCell ref="W1:Y1"/>
    <mergeCell ref="AA1:AD1"/>
    <mergeCell ref="W2:Y2"/>
    <mergeCell ref="AA2:AD2"/>
  </mergeCells>
  <pageMargins left="0.7" right="0.7" top="0.75" bottom="0.75" header="0.3" footer="0.3"/>
  <pageSetup paperSize="9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3">
    <tabColor rgb="FFFF0000"/>
  </sheetPr>
  <dimension ref="A1:K20"/>
  <sheetViews>
    <sheetView topLeftCell="A6" workbookViewId="0">
      <selection activeCell="H12" sqref="H12"/>
    </sheetView>
  </sheetViews>
  <sheetFormatPr defaultRowHeight="14.5" x14ac:dyDescent="0.35"/>
  <cols>
    <col min="1" max="1" width="13.26953125" style="18" customWidth="1"/>
    <col min="2" max="5" width="16.54296875" customWidth="1"/>
  </cols>
  <sheetData>
    <row r="1" spans="1:11" ht="23.5" x14ac:dyDescent="0.55000000000000004">
      <c r="A1" s="17" t="s">
        <v>271</v>
      </c>
    </row>
    <row r="2" spans="1:11" ht="15" thickBot="1" x14ac:dyDescent="0.4"/>
    <row r="3" spans="1:11" ht="14.5" customHeight="1" x14ac:dyDescent="0.35">
      <c r="A3" s="18" t="s">
        <v>2</v>
      </c>
      <c r="B3" s="223" t="s">
        <v>374</v>
      </c>
      <c r="C3" s="224"/>
      <c r="D3" s="15"/>
      <c r="E3" s="14"/>
      <c r="G3" s="196" t="str">
        <f>VLOOKUP(A4,'Customer List'!$A$3:$N$532,2,0)</f>
        <v>MFC Food &amp; Press Pte Ltd                 11 Tanjong Katong Road #B1-K7 Kinex Singapore 437157.</v>
      </c>
      <c r="H3" s="196"/>
      <c r="I3" s="196"/>
      <c r="J3" s="196"/>
      <c r="K3" s="196"/>
    </row>
    <row r="4" spans="1:11" x14ac:dyDescent="0.35">
      <c r="A4" s="18" t="s">
        <v>262</v>
      </c>
      <c r="B4" s="225" t="s">
        <v>446</v>
      </c>
      <c r="C4" s="226"/>
      <c r="D4" s="15"/>
      <c r="E4" s="14"/>
      <c r="G4" s="196"/>
      <c r="H4" s="196"/>
      <c r="I4" s="196"/>
      <c r="J4" s="196"/>
      <c r="K4" s="196"/>
    </row>
    <row r="5" spans="1:11" x14ac:dyDescent="0.35">
      <c r="B5" s="225" t="s">
        <v>447</v>
      </c>
      <c r="C5" s="226"/>
      <c r="D5" s="15"/>
      <c r="E5" s="14"/>
      <c r="G5" s="196"/>
      <c r="H5" s="196"/>
      <c r="I5" s="196"/>
      <c r="J5" s="196"/>
      <c r="K5" s="196"/>
    </row>
    <row r="6" spans="1:11" ht="15" thickBot="1" x14ac:dyDescent="0.4">
      <c r="B6" s="227"/>
      <c r="C6" s="228"/>
      <c r="D6" s="15"/>
      <c r="E6" s="35" t="s">
        <v>734</v>
      </c>
      <c r="G6" s="196"/>
      <c r="H6" s="196"/>
      <c r="I6" s="196"/>
      <c r="J6" s="196"/>
      <c r="K6" s="196"/>
    </row>
    <row r="8" spans="1:11" ht="20.149999999999999" customHeight="1" x14ac:dyDescent="0.35">
      <c r="A8" s="19" t="s">
        <v>272</v>
      </c>
      <c r="B8" s="16" t="s">
        <v>273</v>
      </c>
      <c r="C8" s="16" t="s">
        <v>274</v>
      </c>
      <c r="D8" s="16" t="s">
        <v>275</v>
      </c>
      <c r="E8" s="16" t="s">
        <v>276</v>
      </c>
    </row>
    <row r="9" spans="1:11" ht="18" customHeight="1" x14ac:dyDescent="0.35">
      <c r="A9" s="37"/>
      <c r="B9" s="65"/>
      <c r="C9" s="38"/>
      <c r="D9" s="38"/>
      <c r="E9" s="6">
        <f>ROUND(C9-D9,2)</f>
        <v>0</v>
      </c>
      <c r="F9" s="9"/>
    </row>
    <row r="10" spans="1:11" ht="20.149999999999999" customHeight="1" x14ac:dyDescent="0.35">
      <c r="A10" s="37"/>
      <c r="B10" s="65"/>
      <c r="C10" s="38"/>
      <c r="D10" s="38"/>
      <c r="E10" s="6">
        <f>E9+C10-D10</f>
        <v>0</v>
      </c>
    </row>
    <row r="11" spans="1:11" ht="20.149999999999999" customHeight="1" x14ac:dyDescent="0.35">
      <c r="A11" s="37"/>
      <c r="B11" s="21"/>
      <c r="C11" s="38"/>
      <c r="D11" s="38"/>
      <c r="E11" s="6">
        <f>E10+C11-D11</f>
        <v>0</v>
      </c>
    </row>
    <row r="12" spans="1:11" ht="20.149999999999999" customHeight="1" x14ac:dyDescent="0.35">
      <c r="A12" s="37"/>
      <c r="B12" s="21"/>
      <c r="C12" s="38"/>
      <c r="D12" s="38"/>
      <c r="E12" s="6">
        <f>E11+C12-D12</f>
        <v>0</v>
      </c>
    </row>
    <row r="13" spans="1:11" ht="20.149999999999999" customHeight="1" x14ac:dyDescent="0.35">
      <c r="A13" s="37"/>
      <c r="B13" s="21"/>
      <c r="C13" s="38"/>
      <c r="D13" s="38"/>
      <c r="E13" s="6">
        <f t="shared" ref="E13:E14" si="0">E12+C13-D13</f>
        <v>0</v>
      </c>
    </row>
    <row r="14" spans="1:11" ht="20.149999999999999" customHeight="1" x14ac:dyDescent="0.35">
      <c r="A14" s="37"/>
      <c r="B14" s="21"/>
      <c r="C14" s="38"/>
      <c r="D14" s="38"/>
      <c r="E14" s="6">
        <f t="shared" si="0"/>
        <v>0</v>
      </c>
    </row>
    <row r="15" spans="1:11" ht="20.149999999999999" customHeight="1" x14ac:dyDescent="0.35">
      <c r="A15" s="37"/>
      <c r="B15" s="21"/>
      <c r="C15" s="38"/>
      <c r="D15" s="38"/>
      <c r="E15" s="6">
        <f t="shared" ref="E15" si="1">E14+C15-D15</f>
        <v>0</v>
      </c>
    </row>
    <row r="16" spans="1:11" x14ac:dyDescent="0.35">
      <c r="C16" s="5"/>
      <c r="D16" s="5"/>
      <c r="E16" s="5"/>
    </row>
    <row r="17" spans="3:5" x14ac:dyDescent="0.35">
      <c r="C17" s="5"/>
      <c r="D17" s="5"/>
      <c r="E17" s="5"/>
    </row>
    <row r="18" spans="3:5" x14ac:dyDescent="0.35">
      <c r="C18" s="5"/>
      <c r="D18" s="5"/>
      <c r="E18" s="5"/>
    </row>
    <row r="19" spans="3:5" x14ac:dyDescent="0.35">
      <c r="C19" s="5"/>
      <c r="D19" s="5"/>
      <c r="E19" s="5"/>
    </row>
    <row r="20" spans="3:5" x14ac:dyDescent="0.35">
      <c r="C20" s="5"/>
      <c r="D20" s="5"/>
      <c r="E20" s="5"/>
    </row>
  </sheetData>
  <mergeCells count="5">
    <mergeCell ref="B3:C3"/>
    <mergeCell ref="G3:K6"/>
    <mergeCell ref="B4:C4"/>
    <mergeCell ref="B5:C5"/>
    <mergeCell ref="B6:C6"/>
  </mergeCells>
  <printOptions horizontalCentered="1"/>
  <pageMargins left="0.70866141732283472" right="0.70866141732283472" top="2.3228346456692917" bottom="0.74803149606299213" header="0.31496062992125984" footer="0.31496062992125984"/>
  <pageSetup paperSize="9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8">
    <tabColor rgb="FFFF0000"/>
  </sheetPr>
  <dimension ref="A1:K34"/>
  <sheetViews>
    <sheetView workbookViewId="0">
      <selection activeCell="I8" sqref="I8"/>
    </sheetView>
  </sheetViews>
  <sheetFormatPr defaultRowHeight="14.5" x14ac:dyDescent="0.35"/>
  <cols>
    <col min="1" max="1" width="13.26953125" style="18" customWidth="1"/>
    <col min="2" max="5" width="16.54296875" customWidth="1"/>
  </cols>
  <sheetData>
    <row r="1" spans="1:11" ht="23.5" x14ac:dyDescent="0.55000000000000004">
      <c r="A1" s="17" t="s">
        <v>271</v>
      </c>
    </row>
    <row r="2" spans="1:11" ht="15" thickBot="1" x14ac:dyDescent="0.4"/>
    <row r="3" spans="1:11" ht="14.5" customHeight="1" x14ac:dyDescent="0.35">
      <c r="A3" s="18" t="s">
        <v>2</v>
      </c>
      <c r="B3" s="223" t="s">
        <v>330</v>
      </c>
      <c r="C3" s="224"/>
      <c r="D3" s="15"/>
      <c r="E3" s="14"/>
      <c r="G3" s="196" t="str">
        <f>VLOOKUP(A4,'Customer List'!$A$3:$N$532,2,0)</f>
        <v>Tan Soon Mui Food Industries                       8, Woodlands Terrace. Singapore 738433.</v>
      </c>
      <c r="H3" s="196"/>
      <c r="I3" s="196"/>
      <c r="J3" s="196"/>
      <c r="K3" s="196"/>
    </row>
    <row r="4" spans="1:11" x14ac:dyDescent="0.35">
      <c r="A4" s="18" t="s">
        <v>92</v>
      </c>
      <c r="B4" s="225" t="s">
        <v>328</v>
      </c>
      <c r="C4" s="226"/>
      <c r="D4" s="15"/>
      <c r="E4" s="14"/>
      <c r="G4" s="196"/>
      <c r="H4" s="196"/>
      <c r="I4" s="196"/>
      <c r="J4" s="196"/>
      <c r="K4" s="196"/>
    </row>
    <row r="5" spans="1:11" x14ac:dyDescent="0.35">
      <c r="B5" s="225" t="s">
        <v>329</v>
      </c>
      <c r="C5" s="226"/>
      <c r="D5" s="15"/>
      <c r="E5" s="14"/>
      <c r="G5" s="196"/>
      <c r="H5" s="196"/>
      <c r="I5" s="196"/>
      <c r="J5" s="196"/>
      <c r="K5" s="196"/>
    </row>
    <row r="6" spans="1:11" ht="15" thickBot="1" x14ac:dyDescent="0.4">
      <c r="B6" s="227"/>
      <c r="C6" s="228"/>
      <c r="D6" s="15"/>
      <c r="E6" s="35" t="s">
        <v>532</v>
      </c>
      <c r="G6" s="196"/>
      <c r="H6" s="196"/>
      <c r="I6" s="196"/>
      <c r="J6" s="196"/>
      <c r="K6" s="196"/>
    </row>
    <row r="8" spans="1:11" ht="20.149999999999999" customHeight="1" x14ac:dyDescent="0.35">
      <c r="A8" s="19" t="s">
        <v>272</v>
      </c>
      <c r="B8" s="16" t="s">
        <v>273</v>
      </c>
      <c r="C8" s="16" t="s">
        <v>274</v>
      </c>
      <c r="D8" s="16" t="s">
        <v>275</v>
      </c>
      <c r="E8" s="16" t="s">
        <v>276</v>
      </c>
    </row>
    <row r="9" spans="1:11" ht="18" customHeight="1" x14ac:dyDescent="0.35">
      <c r="A9" s="37"/>
      <c r="B9" s="21"/>
      <c r="C9" s="38"/>
      <c r="D9" s="38"/>
      <c r="E9" s="2">
        <f>ROUND(C9-D9,2)</f>
        <v>0</v>
      </c>
    </row>
    <row r="10" spans="1:11" ht="20.149999999999999" customHeight="1" x14ac:dyDescent="0.35">
      <c r="A10" s="37"/>
      <c r="B10" s="21"/>
      <c r="C10" s="38"/>
      <c r="D10" s="38"/>
      <c r="E10" s="2">
        <f>E9+C10-D10</f>
        <v>0</v>
      </c>
    </row>
    <row r="11" spans="1:11" ht="20.149999999999999" customHeight="1" x14ac:dyDescent="0.35">
      <c r="A11" s="37"/>
      <c r="B11" s="21"/>
      <c r="C11" s="38"/>
      <c r="D11" s="38"/>
      <c r="E11" s="2">
        <f>E10+C11</f>
        <v>0</v>
      </c>
    </row>
    <row r="12" spans="1:11" ht="20.149999999999999" customHeight="1" x14ac:dyDescent="0.35">
      <c r="A12" s="37"/>
      <c r="B12" s="21"/>
      <c r="C12" s="38"/>
      <c r="D12" s="38"/>
      <c r="E12" s="2">
        <f>E11+C12</f>
        <v>0</v>
      </c>
    </row>
    <row r="13" spans="1:11" ht="20.149999999999999" customHeight="1" x14ac:dyDescent="0.35">
      <c r="A13" s="3"/>
      <c r="B13" s="4"/>
      <c r="C13" s="2"/>
      <c r="D13" s="2"/>
      <c r="E13" s="2"/>
    </row>
    <row r="14" spans="1:11" ht="20.149999999999999" customHeight="1" x14ac:dyDescent="0.35">
      <c r="A14" s="3"/>
      <c r="B14" s="4"/>
      <c r="C14" s="2"/>
      <c r="D14" s="2"/>
      <c r="E14" s="2"/>
    </row>
    <row r="15" spans="1:11" ht="20.149999999999999" customHeight="1" x14ac:dyDescent="0.35">
      <c r="A15" s="3"/>
      <c r="B15" s="4"/>
      <c r="C15" s="2"/>
      <c r="D15" s="2"/>
      <c r="E15" s="2"/>
    </row>
    <row r="16" spans="1:11" ht="20.149999999999999" customHeight="1" x14ac:dyDescent="0.35">
      <c r="A16" s="3"/>
      <c r="B16" s="4"/>
      <c r="C16" s="2"/>
      <c r="D16" s="2"/>
      <c r="E16" s="2"/>
    </row>
    <row r="17" spans="1:5" ht="20.149999999999999" customHeight="1" x14ac:dyDescent="0.35">
      <c r="A17" s="3"/>
      <c r="B17" s="4"/>
      <c r="C17" s="2"/>
      <c r="D17" s="2"/>
      <c r="E17" s="2"/>
    </row>
    <row r="18" spans="1:5" ht="20.149999999999999" customHeight="1" x14ac:dyDescent="0.35">
      <c r="A18" s="3"/>
      <c r="B18" s="4"/>
      <c r="C18" s="2"/>
      <c r="D18" s="2"/>
      <c r="E18" s="2"/>
    </row>
    <row r="19" spans="1:5" ht="20.149999999999999" customHeight="1" x14ac:dyDescent="0.35">
      <c r="A19" s="3"/>
      <c r="B19" s="4"/>
      <c r="C19" s="2"/>
      <c r="D19" s="2"/>
      <c r="E19" s="2"/>
    </row>
    <row r="20" spans="1:5" ht="20.149999999999999" customHeight="1" x14ac:dyDescent="0.35">
      <c r="A20" s="3"/>
      <c r="B20" s="4"/>
      <c r="C20" s="2"/>
      <c r="D20" s="2"/>
      <c r="E20" s="2"/>
    </row>
    <row r="21" spans="1:5" ht="20.149999999999999" customHeight="1" x14ac:dyDescent="0.35">
      <c r="A21" s="3"/>
      <c r="B21" s="4"/>
      <c r="C21" s="2"/>
      <c r="D21" s="2"/>
      <c r="E21" s="2"/>
    </row>
    <row r="22" spans="1:5" ht="20.149999999999999" customHeight="1" x14ac:dyDescent="0.35">
      <c r="A22" s="3"/>
      <c r="B22" s="4"/>
      <c r="C22" s="2"/>
      <c r="D22" s="2"/>
      <c r="E22" s="2"/>
    </row>
    <row r="23" spans="1:5" ht="20.149999999999999" customHeight="1" x14ac:dyDescent="0.35">
      <c r="A23" s="3"/>
      <c r="B23" s="4"/>
      <c r="C23" s="2"/>
      <c r="D23" s="2"/>
      <c r="E23" s="2"/>
    </row>
    <row r="24" spans="1:5" ht="20.149999999999999" customHeight="1" x14ac:dyDescent="0.35">
      <c r="A24" s="3"/>
      <c r="B24" s="4"/>
      <c r="C24" s="2"/>
      <c r="D24" s="2"/>
      <c r="E24" s="2"/>
    </row>
    <row r="25" spans="1:5" ht="20.149999999999999" customHeight="1" x14ac:dyDescent="0.35">
      <c r="A25" s="3"/>
      <c r="B25" s="4"/>
      <c r="C25" s="2"/>
      <c r="D25" s="2"/>
      <c r="E25" s="2"/>
    </row>
    <row r="26" spans="1:5" x14ac:dyDescent="0.35">
      <c r="C26" s="5"/>
      <c r="D26" s="5"/>
      <c r="E26" s="5"/>
    </row>
    <row r="27" spans="1:5" x14ac:dyDescent="0.35">
      <c r="C27" s="5"/>
      <c r="D27" s="5"/>
      <c r="E27" s="5"/>
    </row>
    <row r="28" spans="1:5" x14ac:dyDescent="0.35">
      <c r="C28" s="5"/>
      <c r="D28" s="5"/>
      <c r="E28" s="5"/>
    </row>
    <row r="29" spans="1:5" x14ac:dyDescent="0.35">
      <c r="C29" s="5"/>
      <c r="D29" s="5"/>
      <c r="E29" s="5"/>
    </row>
    <row r="30" spans="1:5" x14ac:dyDescent="0.35">
      <c r="C30" s="5"/>
      <c r="D30" s="5"/>
      <c r="E30" s="5"/>
    </row>
    <row r="31" spans="1:5" x14ac:dyDescent="0.35">
      <c r="C31" s="5"/>
      <c r="D31" s="5"/>
      <c r="E31" s="5"/>
    </row>
    <row r="32" spans="1:5" x14ac:dyDescent="0.35">
      <c r="C32" s="5"/>
      <c r="D32" s="5"/>
      <c r="E32" s="5"/>
    </row>
    <row r="33" spans="3:5" x14ac:dyDescent="0.35">
      <c r="C33" s="5"/>
      <c r="D33" s="5"/>
      <c r="E33" s="5"/>
    </row>
    <row r="34" spans="3:5" x14ac:dyDescent="0.35">
      <c r="C34" s="5"/>
      <c r="D34" s="5"/>
      <c r="E34" s="5"/>
    </row>
  </sheetData>
  <mergeCells count="5">
    <mergeCell ref="B3:C3"/>
    <mergeCell ref="G3:K6"/>
    <mergeCell ref="B4:C4"/>
    <mergeCell ref="B5:C5"/>
    <mergeCell ref="B6:C6"/>
  </mergeCells>
  <printOptions horizontalCentered="1"/>
  <pageMargins left="0.70866141732283472" right="0.70866141732283472" top="2.3228346456692917" bottom="0.74803149606299213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9"/>
  <dimension ref="A1:K22"/>
  <sheetViews>
    <sheetView workbookViewId="0">
      <selection activeCell="F7" sqref="F7"/>
    </sheetView>
  </sheetViews>
  <sheetFormatPr defaultRowHeight="14.5" x14ac:dyDescent="0.35"/>
  <cols>
    <col min="1" max="1" width="13.26953125" style="18" customWidth="1"/>
    <col min="2" max="5" width="16.54296875" customWidth="1"/>
    <col min="7" max="7" width="10.1796875" bestFit="1" customWidth="1"/>
  </cols>
  <sheetData>
    <row r="1" spans="1:11" ht="23.5" x14ac:dyDescent="0.55000000000000004">
      <c r="A1" s="17" t="s">
        <v>271</v>
      </c>
    </row>
    <row r="2" spans="1:11" ht="15" thickBot="1" x14ac:dyDescent="0.4"/>
    <row r="3" spans="1:11" ht="14.5" customHeight="1" x14ac:dyDescent="0.35">
      <c r="A3" s="18" t="s">
        <v>2</v>
      </c>
      <c r="B3" s="223" t="s">
        <v>282</v>
      </c>
      <c r="C3" s="224"/>
      <c r="D3" s="15"/>
      <c r="E3" s="14"/>
      <c r="G3" s="196" t="str">
        <f>VLOOKUP(A4,'Customer List'!$A$3:$N$532,2,0)</f>
        <v>甜甜                                                                         Tiong Bahru Market. 30 Seng Poh Road #02-15. Singapore 168898</v>
      </c>
      <c r="H3" s="196"/>
      <c r="I3" s="196"/>
      <c r="J3" s="196"/>
      <c r="K3" s="196"/>
    </row>
    <row r="4" spans="1:11" x14ac:dyDescent="0.35">
      <c r="A4" s="18" t="s">
        <v>26</v>
      </c>
      <c r="B4" s="225" t="s">
        <v>408</v>
      </c>
      <c r="C4" s="226"/>
      <c r="D4" s="15"/>
      <c r="E4" s="14"/>
      <c r="G4" s="196"/>
      <c r="H4" s="196"/>
      <c r="I4" s="196"/>
      <c r="J4" s="196"/>
      <c r="K4" s="196"/>
    </row>
    <row r="5" spans="1:11" x14ac:dyDescent="0.35">
      <c r="A5" s="18" t="s">
        <v>50</v>
      </c>
      <c r="B5" s="225" t="s">
        <v>280</v>
      </c>
      <c r="C5" s="226"/>
      <c r="D5" s="15"/>
      <c r="E5" s="14"/>
      <c r="G5" s="196"/>
      <c r="H5" s="196"/>
      <c r="I5" s="196"/>
      <c r="J5" s="196"/>
      <c r="K5" s="196"/>
    </row>
    <row r="6" spans="1:11" ht="15" thickBot="1" x14ac:dyDescent="0.4">
      <c r="B6" s="227" t="s">
        <v>281</v>
      </c>
      <c r="C6" s="228"/>
      <c r="D6" s="15"/>
      <c r="E6" s="35" t="s">
        <v>892</v>
      </c>
      <c r="G6" s="196"/>
      <c r="H6" s="196"/>
      <c r="I6" s="196"/>
      <c r="J6" s="196"/>
      <c r="K6" s="196"/>
    </row>
    <row r="8" spans="1:11" ht="20.149999999999999" customHeight="1" x14ac:dyDescent="0.35">
      <c r="A8" s="19" t="s">
        <v>272</v>
      </c>
      <c r="B8" s="16" t="s">
        <v>273</v>
      </c>
      <c r="C8" s="16" t="s">
        <v>274</v>
      </c>
      <c r="D8" s="16" t="s">
        <v>275</v>
      </c>
      <c r="E8" s="16" t="s">
        <v>276</v>
      </c>
    </row>
    <row r="9" spans="1:11" ht="18" customHeight="1" x14ac:dyDescent="0.35">
      <c r="A9" s="20">
        <v>44592</v>
      </c>
      <c r="B9" s="4" t="s">
        <v>928</v>
      </c>
      <c r="C9" s="2">
        <v>3892.88</v>
      </c>
      <c r="D9" s="2">
        <v>0</v>
      </c>
      <c r="E9" s="2">
        <f>C9-D9</f>
        <v>3892.88</v>
      </c>
    </row>
    <row r="10" spans="1:11" ht="20.149999999999999" customHeight="1" x14ac:dyDescent="0.35">
      <c r="A10" s="20">
        <v>44620</v>
      </c>
      <c r="B10" s="4" t="s">
        <v>929</v>
      </c>
      <c r="C10" s="2">
        <v>2685.92</v>
      </c>
      <c r="D10" s="2">
        <v>3892.88</v>
      </c>
      <c r="E10" s="2">
        <f>E9+C10-D10</f>
        <v>2685.92</v>
      </c>
    </row>
    <row r="11" spans="1:11" ht="20.149999999999999" customHeight="1" x14ac:dyDescent="0.35">
      <c r="A11" s="20">
        <v>44651</v>
      </c>
      <c r="B11" s="4" t="s">
        <v>930</v>
      </c>
      <c r="C11" s="2">
        <v>4542.82</v>
      </c>
      <c r="D11" s="2">
        <f>C10</f>
        <v>2685.92</v>
      </c>
      <c r="E11" s="2">
        <f t="shared" ref="E11:E20" si="0">E10+C11-D11</f>
        <v>4542.82</v>
      </c>
    </row>
    <row r="12" spans="1:11" ht="20.149999999999999" customHeight="1" x14ac:dyDescent="0.35">
      <c r="A12" s="20">
        <v>44681</v>
      </c>
      <c r="B12" s="4" t="s">
        <v>931</v>
      </c>
      <c r="C12" s="2">
        <v>5373.03</v>
      </c>
      <c r="D12" s="2">
        <f t="shared" ref="D12:D20" si="1">C11</f>
        <v>4542.82</v>
      </c>
      <c r="E12" s="2">
        <f t="shared" si="0"/>
        <v>5373.0299999999988</v>
      </c>
    </row>
    <row r="13" spans="1:11" ht="20.149999999999999" customHeight="1" x14ac:dyDescent="0.35">
      <c r="A13" s="20">
        <v>44712</v>
      </c>
      <c r="B13" s="4" t="s">
        <v>932</v>
      </c>
      <c r="C13" s="2">
        <v>4650.24</v>
      </c>
      <c r="D13" s="2">
        <f t="shared" si="1"/>
        <v>5373.03</v>
      </c>
      <c r="E13" s="2">
        <f t="shared" si="0"/>
        <v>4650.2399999999989</v>
      </c>
    </row>
    <row r="14" spans="1:11" ht="20.149999999999999" customHeight="1" x14ac:dyDescent="0.35">
      <c r="A14" s="20">
        <v>44742</v>
      </c>
      <c r="B14" s="4" t="s">
        <v>933</v>
      </c>
      <c r="C14" s="2">
        <v>4300.9799999999996</v>
      </c>
      <c r="D14" s="2">
        <f t="shared" si="1"/>
        <v>4650.24</v>
      </c>
      <c r="E14" s="2">
        <f t="shared" si="0"/>
        <v>4300.9799999999977</v>
      </c>
    </row>
    <row r="15" spans="1:11" ht="20.149999999999999" customHeight="1" x14ac:dyDescent="0.35">
      <c r="A15" s="20">
        <v>44773</v>
      </c>
      <c r="B15" s="4" t="s">
        <v>934</v>
      </c>
      <c r="C15" s="2">
        <v>4748.45</v>
      </c>
      <c r="D15" s="2">
        <f t="shared" si="1"/>
        <v>4300.9799999999996</v>
      </c>
      <c r="E15" s="2">
        <f t="shared" si="0"/>
        <v>4748.4499999999971</v>
      </c>
    </row>
    <row r="16" spans="1:11" ht="20.149999999999999" customHeight="1" x14ac:dyDescent="0.35">
      <c r="A16" s="20">
        <v>44804</v>
      </c>
      <c r="B16" s="4" t="s">
        <v>935</v>
      </c>
      <c r="C16" s="2">
        <v>4089.04</v>
      </c>
      <c r="D16" s="2">
        <f t="shared" si="1"/>
        <v>4748.45</v>
      </c>
      <c r="E16" s="2">
        <f t="shared" si="0"/>
        <v>4089.0399999999981</v>
      </c>
    </row>
    <row r="17" spans="1:5" ht="20.149999999999999" customHeight="1" x14ac:dyDescent="0.35">
      <c r="A17" s="20">
        <v>44834</v>
      </c>
      <c r="B17" s="4" t="s">
        <v>936</v>
      </c>
      <c r="C17" s="2">
        <v>3894.7</v>
      </c>
      <c r="D17" s="2">
        <f t="shared" si="1"/>
        <v>4089.04</v>
      </c>
      <c r="E17" s="2">
        <f t="shared" si="0"/>
        <v>3894.699999999998</v>
      </c>
    </row>
    <row r="18" spans="1:5" ht="20.149999999999999" customHeight="1" x14ac:dyDescent="0.35">
      <c r="A18" s="20">
        <v>44865</v>
      </c>
      <c r="B18" s="4" t="s">
        <v>937</v>
      </c>
      <c r="C18" s="2">
        <v>4166.6000000000004</v>
      </c>
      <c r="D18" s="2">
        <f t="shared" si="1"/>
        <v>3894.7</v>
      </c>
      <c r="E18" s="2">
        <f t="shared" si="0"/>
        <v>4166.5999999999985</v>
      </c>
    </row>
    <row r="19" spans="1:5" ht="20.149999999999999" customHeight="1" x14ac:dyDescent="0.35">
      <c r="A19" s="20">
        <v>44895</v>
      </c>
      <c r="B19" s="4" t="s">
        <v>938</v>
      </c>
      <c r="C19" s="2">
        <v>3794.77</v>
      </c>
      <c r="D19" s="2">
        <f t="shared" si="1"/>
        <v>4166.6000000000004</v>
      </c>
      <c r="E19" s="2">
        <f t="shared" si="0"/>
        <v>3794.7699999999986</v>
      </c>
    </row>
    <row r="20" spans="1:5" ht="20.149999999999999" customHeight="1" x14ac:dyDescent="0.35">
      <c r="A20" s="20">
        <v>44926</v>
      </c>
      <c r="B20" s="4" t="s">
        <v>939</v>
      </c>
      <c r="C20" s="2">
        <v>3769.42</v>
      </c>
      <c r="D20" s="2">
        <f t="shared" si="1"/>
        <v>3794.77</v>
      </c>
      <c r="E20" s="2">
        <f t="shared" si="0"/>
        <v>3769.4199999999987</v>
      </c>
    </row>
    <row r="21" spans="1:5" ht="20.149999999999999" customHeight="1" x14ac:dyDescent="0.35">
      <c r="A21" s="20"/>
      <c r="B21" s="4"/>
      <c r="C21" s="2"/>
      <c r="D21" s="2"/>
      <c r="E21" s="2"/>
    </row>
    <row r="22" spans="1:5" x14ac:dyDescent="0.35">
      <c r="C22" s="5"/>
      <c r="D22" s="5"/>
      <c r="E22" s="5"/>
    </row>
  </sheetData>
  <mergeCells count="5">
    <mergeCell ref="B3:C3"/>
    <mergeCell ref="G3:K6"/>
    <mergeCell ref="B4:C4"/>
    <mergeCell ref="B5:C5"/>
    <mergeCell ref="B6:C6"/>
  </mergeCells>
  <printOptions horizontalCentered="1"/>
  <pageMargins left="0.70866141732283472" right="0.70866141732283472" top="2.3228346456692917" bottom="0.74803149606299213" header="0.31496062992125984" footer="0.31496062992125984"/>
  <pageSetup paperSize="9"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B9BBD-8E08-422C-AA29-DEBEC700B016}">
  <sheetPr codeName="Sheet11"/>
  <dimension ref="A1"/>
  <sheetViews>
    <sheetView workbookViewId="0">
      <selection activeCell="A17" sqref="A17:XFD17"/>
    </sheetView>
  </sheetViews>
  <sheetFormatPr defaultRowHeight="14.5" x14ac:dyDescent="0.3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B1EC0-2D9A-4413-9861-1E1298951A8F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6007B-0B7A-4068-B299-1ED71959896A}">
  <sheetPr filterMode="1"/>
  <dimension ref="A1:AD1044"/>
  <sheetViews>
    <sheetView zoomScale="110" zoomScaleNormal="110" workbookViewId="0">
      <pane xSplit="1" ySplit="3" topLeftCell="B60" activePane="bottomRight" state="frozen"/>
      <selection activeCell="B117" sqref="B117:N117"/>
      <selection pane="topRight" activeCell="B117" sqref="B117:N117"/>
      <selection pane="bottomLeft" activeCell="B117" sqref="B117:N117"/>
      <selection pane="bottomRight" activeCell="D70" sqref="D70"/>
    </sheetView>
  </sheetViews>
  <sheetFormatPr defaultRowHeight="14.5" x14ac:dyDescent="0.35"/>
  <cols>
    <col min="1" max="1" width="19.7265625" style="36" customWidth="1"/>
    <col min="2" max="2" width="14.7265625" style="18" customWidth="1"/>
    <col min="3" max="3" width="14.7265625" customWidth="1"/>
    <col min="4" max="4" width="31.453125" customWidth="1"/>
    <col min="5" max="5" width="18" style="11" customWidth="1"/>
    <col min="6" max="6" width="14.54296875" style="5" customWidth="1"/>
    <col min="7" max="7" width="16.54296875" customWidth="1"/>
    <col min="8" max="8" width="13" style="5" customWidth="1"/>
    <col min="9" max="9" width="12.54296875" style="111" customWidth="1"/>
    <col min="10" max="10" width="12.54296875" style="36" customWidth="1"/>
    <col min="11" max="11" width="12.54296875" style="5" customWidth="1"/>
    <col min="12" max="18" width="14.54296875" customWidth="1"/>
    <col min="19" max="19" width="13.453125" customWidth="1"/>
    <col min="20" max="20" width="12.54296875" style="61" customWidth="1"/>
    <col min="21" max="21" width="10.1796875" style="114" customWidth="1"/>
    <col min="23" max="25" width="12.6328125" customWidth="1"/>
    <col min="26" max="26" width="10.7265625" customWidth="1"/>
    <col min="27" max="30" width="12.6328125" customWidth="1"/>
  </cols>
  <sheetData>
    <row r="1" spans="1:30" ht="23.5" x14ac:dyDescent="0.55000000000000004">
      <c r="A1" s="40" t="s">
        <v>12</v>
      </c>
      <c r="B1" s="124">
        <v>45136</v>
      </c>
      <c r="F1" s="5">
        <f>F2+G2</f>
        <v>147697.47159999999</v>
      </c>
      <c r="G1" s="10">
        <f>F2*0.08</f>
        <v>10940.554399999999</v>
      </c>
      <c r="H1" s="5">
        <f>G1-G2</f>
        <v>1.279999998951098E-2</v>
      </c>
      <c r="J1" s="53">
        <f>J2/F2</f>
        <v>0</v>
      </c>
      <c r="Q1" s="45"/>
      <c r="S1" t="s">
        <v>650</v>
      </c>
      <c r="T1" s="61">
        <f>30000-T2</f>
        <v>-5000.6799999999857</v>
      </c>
      <c r="U1" s="118">
        <f>T2/F2</f>
        <v>0.25593350187080088</v>
      </c>
      <c r="W1" s="191">
        <f>1089</f>
        <v>1089</v>
      </c>
      <c r="X1" s="191"/>
      <c r="Y1" s="191"/>
      <c r="AA1" s="191">
        <f>250</f>
        <v>250</v>
      </c>
      <c r="AB1" s="191"/>
      <c r="AC1" s="191"/>
      <c r="AD1" s="191"/>
    </row>
    <row r="2" spans="1:30" ht="29.15" customHeight="1" x14ac:dyDescent="0.35">
      <c r="D2">
        <f>D1*0.07</f>
        <v>0</v>
      </c>
      <c r="F2" s="5">
        <f>SUM(F4:F706)</f>
        <v>136756.93</v>
      </c>
      <c r="G2" s="5">
        <f>SUM(G4:G706)</f>
        <v>10940.54160000001</v>
      </c>
      <c r="H2" s="5">
        <f>SUM(H4:H706)</f>
        <v>32138.644800000005</v>
      </c>
      <c r="I2" s="5"/>
      <c r="J2" s="5">
        <f t="shared" ref="J2:T2" si="0">SUM(J4:J706)</f>
        <v>0</v>
      </c>
      <c r="K2" s="5">
        <f t="shared" si="0"/>
        <v>115558.82679999998</v>
      </c>
      <c r="L2" s="5">
        <f t="shared" si="0"/>
        <v>36011.776799999978</v>
      </c>
      <c r="M2" s="5">
        <f t="shared" si="0"/>
        <v>11246.04</v>
      </c>
      <c r="N2" s="5">
        <f t="shared" si="0"/>
        <v>3140.12</v>
      </c>
      <c r="O2" s="5">
        <f t="shared" si="0"/>
        <v>15595.400000000003</v>
      </c>
      <c r="P2" s="5">
        <f t="shared" si="0"/>
        <v>9830.052399999995</v>
      </c>
      <c r="Q2" s="5">
        <f t="shared" si="0"/>
        <v>38825.232800000005</v>
      </c>
      <c r="R2" s="5">
        <f t="shared" si="0"/>
        <v>237.1</v>
      </c>
      <c r="S2" s="5">
        <f t="shared" si="0"/>
        <v>673.10479999999984</v>
      </c>
      <c r="T2" s="5">
        <f t="shared" si="0"/>
        <v>35000.679999999986</v>
      </c>
      <c r="W2" s="192" t="s">
        <v>799</v>
      </c>
      <c r="X2" s="192"/>
      <c r="Y2" s="192"/>
      <c r="AA2" s="193" t="s">
        <v>796</v>
      </c>
      <c r="AB2" s="193"/>
      <c r="AC2" s="193"/>
      <c r="AD2" s="193"/>
    </row>
    <row r="3" spans="1:30" ht="20.149999999999999" customHeight="1" x14ac:dyDescent="0.35">
      <c r="A3" s="41" t="s">
        <v>0</v>
      </c>
      <c r="B3" s="23" t="s">
        <v>1</v>
      </c>
      <c r="C3" s="47" t="s">
        <v>270</v>
      </c>
      <c r="D3" s="46" t="s">
        <v>2</v>
      </c>
      <c r="E3" s="46" t="s">
        <v>8</v>
      </c>
      <c r="F3" s="7" t="s">
        <v>9</v>
      </c>
      <c r="G3" s="46" t="s">
        <v>3</v>
      </c>
      <c r="H3" s="7" t="s">
        <v>6</v>
      </c>
      <c r="I3" s="112" t="s">
        <v>272</v>
      </c>
      <c r="J3" s="54" t="s">
        <v>7</v>
      </c>
      <c r="K3" s="8" t="s">
        <v>286</v>
      </c>
      <c r="L3" s="11" t="s">
        <v>4</v>
      </c>
      <c r="M3" s="11" t="s">
        <v>691</v>
      </c>
      <c r="N3" s="11" t="s">
        <v>831</v>
      </c>
      <c r="O3" s="11" t="s">
        <v>376</v>
      </c>
      <c r="P3" s="11" t="s">
        <v>692</v>
      </c>
      <c r="Q3" s="11" t="s">
        <v>339</v>
      </c>
      <c r="R3" s="11" t="s">
        <v>375</v>
      </c>
      <c r="T3" s="115" t="s">
        <v>637</v>
      </c>
      <c r="W3" s="125" t="s">
        <v>795</v>
      </c>
      <c r="X3" s="125" t="s">
        <v>274</v>
      </c>
      <c r="Y3" s="125" t="s">
        <v>276</v>
      </c>
      <c r="AA3" s="77" t="s">
        <v>795</v>
      </c>
      <c r="AB3" s="77" t="s">
        <v>797</v>
      </c>
      <c r="AC3" s="77" t="s">
        <v>798</v>
      </c>
      <c r="AD3" s="77" t="s">
        <v>276</v>
      </c>
    </row>
    <row r="4" spans="1:30" hidden="1" x14ac:dyDescent="0.35">
      <c r="A4" s="120">
        <v>202307001</v>
      </c>
      <c r="B4" s="57">
        <v>45108</v>
      </c>
      <c r="C4" s="37" t="s">
        <v>83</v>
      </c>
      <c r="D4" s="21" t="str">
        <f>VLOOKUP(C4,'Customer List'!$A$3:$N$4129,2,0)</f>
        <v xml:space="preserve">Koufu - Dessert                                     Gourmet Paradise  Toa Payoh Lorong 6, Blk 480 #B1-01 Singapore     </v>
      </c>
      <c r="E4" s="42" t="s">
        <v>694</v>
      </c>
      <c r="F4" s="50">
        <v>114.5</v>
      </c>
      <c r="G4" s="128">
        <v>9.16</v>
      </c>
      <c r="H4" s="50"/>
      <c r="I4" s="113"/>
      <c r="J4" s="21"/>
      <c r="K4" s="50">
        <f t="shared" ref="K4:K69" si="1">F4+G4-H4-J4</f>
        <v>123.66</v>
      </c>
      <c r="L4" s="136">
        <f>K4</f>
        <v>123.66</v>
      </c>
      <c r="M4" s="36"/>
      <c r="N4" s="136"/>
      <c r="O4" s="36"/>
      <c r="P4" s="36"/>
      <c r="Q4" s="136"/>
      <c r="R4" s="36"/>
      <c r="S4" s="136">
        <f t="shared" ref="S4:S69" si="2">SUM(F4:G4)-H4-SUM(L4:R4)</f>
        <v>0</v>
      </c>
      <c r="T4" s="61">
        <v>32.71</v>
      </c>
      <c r="U4" s="114">
        <f t="shared" ref="U4:U69" si="3">T4/(F4+G4)</f>
        <v>0.26451560731036716</v>
      </c>
      <c r="W4" s="131"/>
      <c r="X4" s="130"/>
      <c r="Y4" s="10">
        <f>W1+H2-X4</f>
        <v>33227.644800000009</v>
      </c>
      <c r="AA4" s="126"/>
      <c r="AB4" s="5"/>
      <c r="AC4" s="5"/>
      <c r="AD4" s="10">
        <f>AA1+AB4-AC4</f>
        <v>250</v>
      </c>
    </row>
    <row r="5" spans="1:30" hidden="1" x14ac:dyDescent="0.35">
      <c r="A5" s="120">
        <v>202307002</v>
      </c>
      <c r="B5" s="57">
        <v>45108</v>
      </c>
      <c r="C5" s="37" t="s">
        <v>575</v>
      </c>
      <c r="D5" s="21" t="str">
        <f>VLOOKUP(C5,'Customer List'!$A$3:$N$4129,2,0)</f>
        <v xml:space="preserve">Koufu - DIM SUM                                          Block 168 Punggol Field #01-01      Punggol Plaza Singapore 820168               </v>
      </c>
      <c r="E5" s="42" t="s">
        <v>694</v>
      </c>
      <c r="F5" s="50">
        <v>50</v>
      </c>
      <c r="G5" s="128">
        <v>4</v>
      </c>
      <c r="H5" s="50"/>
      <c r="I5" s="113"/>
      <c r="J5" s="21"/>
      <c r="K5" s="50">
        <f t="shared" si="1"/>
        <v>54</v>
      </c>
      <c r="L5" s="136">
        <f>K5</f>
        <v>54</v>
      </c>
      <c r="M5" s="36"/>
      <c r="N5" s="136"/>
      <c r="O5" s="36"/>
      <c r="P5" s="36"/>
      <c r="Q5" s="136"/>
      <c r="R5" s="36"/>
      <c r="S5" s="136">
        <f t="shared" si="2"/>
        <v>0</v>
      </c>
      <c r="T5" s="61">
        <v>14</v>
      </c>
      <c r="U5" s="114">
        <f t="shared" si="3"/>
        <v>0.25925925925925924</v>
      </c>
      <c r="W5" s="36"/>
      <c r="X5" s="130"/>
      <c r="Y5" s="10">
        <f>Y4-X5</f>
        <v>33227.644800000009</v>
      </c>
      <c r="AB5" s="5"/>
      <c r="AC5" s="5"/>
      <c r="AD5" s="10">
        <f>AD4+AB5-AC5</f>
        <v>250</v>
      </c>
    </row>
    <row r="6" spans="1:30" hidden="1" x14ac:dyDescent="0.35">
      <c r="A6" s="120">
        <v>202307003</v>
      </c>
      <c r="B6" s="57">
        <v>45108</v>
      </c>
      <c r="C6" s="37" t="s">
        <v>117</v>
      </c>
      <c r="D6" s="21" t="str">
        <f>VLOOKUP(C6,'Customer List'!$A$3:$N$4129,2,0)</f>
        <v xml:space="preserve">Koufu - Dessert                                              Block 168 Punggol Field #01-01      Punggol Plaza Singapore 820168               </v>
      </c>
      <c r="E6" s="42" t="s">
        <v>694</v>
      </c>
      <c r="F6" s="50">
        <v>845.1</v>
      </c>
      <c r="G6" s="128">
        <v>67.61</v>
      </c>
      <c r="H6" s="50"/>
      <c r="I6" s="113"/>
      <c r="J6" s="21"/>
      <c r="K6" s="50">
        <f t="shared" si="1"/>
        <v>912.71</v>
      </c>
      <c r="L6" s="136">
        <f>K6</f>
        <v>912.71</v>
      </c>
      <c r="M6" s="36"/>
      <c r="N6" s="136"/>
      <c r="O6" s="36"/>
      <c r="P6" s="136"/>
      <c r="Q6" s="136"/>
      <c r="R6" s="36"/>
      <c r="S6" s="136">
        <f t="shared" si="2"/>
        <v>0</v>
      </c>
      <c r="T6" s="61">
        <v>234.28</v>
      </c>
      <c r="U6" s="114">
        <f t="shared" si="3"/>
        <v>0.25668613250649164</v>
      </c>
      <c r="W6" s="36"/>
      <c r="X6" s="130"/>
      <c r="Y6" s="10">
        <f t="shared" ref="Y6:Y70" si="4">Y5-X6</f>
        <v>33227.644800000009</v>
      </c>
      <c r="Z6" s="10"/>
      <c r="AB6" s="5"/>
      <c r="AC6" s="5"/>
      <c r="AD6" s="10">
        <f t="shared" ref="AD6:AD70" si="5">AD5+AB6-AC6</f>
        <v>250</v>
      </c>
    </row>
    <row r="7" spans="1:30" hidden="1" x14ac:dyDescent="0.35">
      <c r="A7" s="120">
        <v>202307004</v>
      </c>
      <c r="B7" s="57">
        <v>45108</v>
      </c>
      <c r="C7" s="37" t="s">
        <v>822</v>
      </c>
      <c r="D7" s="21" t="str">
        <f>VLOOKUP(C7,'Customer List'!$A$3:$N$4129,2,0)</f>
        <v>R&amp;B TEA SINGAPORE                                                BLK 118 RIVERVALE DRIVE #01-K16 RIVERVALE PLAZA,                        SINGAPORE 540118</v>
      </c>
      <c r="E7" s="42" t="s">
        <v>694</v>
      </c>
      <c r="F7" s="50">
        <v>66.3</v>
      </c>
      <c r="G7" s="128">
        <v>5.3</v>
      </c>
      <c r="H7" s="50"/>
      <c r="I7" s="113"/>
      <c r="J7" s="21"/>
      <c r="K7" s="50">
        <f t="shared" si="1"/>
        <v>71.599999999999994</v>
      </c>
      <c r="L7" s="136"/>
      <c r="M7" s="36"/>
      <c r="N7" s="136">
        <f>K7</f>
        <v>71.599999999999994</v>
      </c>
      <c r="O7" s="136"/>
      <c r="P7" s="136"/>
      <c r="Q7" s="136"/>
      <c r="R7" s="36"/>
      <c r="S7" s="136">
        <f t="shared" si="2"/>
        <v>0</v>
      </c>
      <c r="T7" s="61">
        <v>35.6</v>
      </c>
      <c r="U7" s="114">
        <f t="shared" si="3"/>
        <v>0.49720670391061461</v>
      </c>
      <c r="W7" s="131"/>
      <c r="X7" s="130"/>
      <c r="Y7" s="10">
        <f t="shared" si="4"/>
        <v>33227.644800000009</v>
      </c>
      <c r="Z7" s="10"/>
      <c r="AB7" s="5"/>
      <c r="AC7" s="5"/>
      <c r="AD7" s="10">
        <f t="shared" si="5"/>
        <v>250</v>
      </c>
    </row>
    <row r="8" spans="1:30" hidden="1" x14ac:dyDescent="0.35">
      <c r="A8" s="120">
        <v>202307005</v>
      </c>
      <c r="B8" s="57">
        <v>45108</v>
      </c>
      <c r="C8" s="37" t="s">
        <v>791</v>
      </c>
      <c r="D8" s="21" t="str">
        <f>VLOOKUP(C8,'Customer List'!$A$3:$N$4129,2,0)</f>
        <v>R&amp;B TEA SINGAPORE                                                         20 TAMPINES CENTRAL #01-18 TAMPINES MRT, SINGAPORE 529538</v>
      </c>
      <c r="E8" s="42" t="s">
        <v>694</v>
      </c>
      <c r="F8" s="50">
        <v>54.3</v>
      </c>
      <c r="G8" s="128">
        <v>4.34</v>
      </c>
      <c r="H8" s="50"/>
      <c r="I8" s="113"/>
      <c r="J8" s="21"/>
      <c r="K8" s="50">
        <f t="shared" si="1"/>
        <v>58.64</v>
      </c>
      <c r="L8" s="136"/>
      <c r="M8" s="36"/>
      <c r="N8" s="136">
        <f>K8</f>
        <v>58.64</v>
      </c>
      <c r="O8" s="136"/>
      <c r="P8" s="136"/>
      <c r="Q8" s="136"/>
      <c r="R8" s="36"/>
      <c r="S8" s="136">
        <f t="shared" si="2"/>
        <v>0</v>
      </c>
      <c r="T8" s="61">
        <v>29.49</v>
      </c>
      <c r="U8" s="114">
        <f t="shared" si="3"/>
        <v>0.50289904502046379</v>
      </c>
      <c r="W8" s="36"/>
      <c r="X8" s="130"/>
      <c r="Y8" s="10">
        <f t="shared" si="4"/>
        <v>33227.644800000009</v>
      </c>
      <c r="AB8" s="5"/>
      <c r="AC8" s="5"/>
      <c r="AD8" s="10">
        <f t="shared" si="5"/>
        <v>250</v>
      </c>
    </row>
    <row r="9" spans="1:30" hidden="1" x14ac:dyDescent="0.35">
      <c r="A9" s="120">
        <v>202307006</v>
      </c>
      <c r="B9" s="57">
        <v>45108</v>
      </c>
      <c r="C9" s="37" t="s">
        <v>259</v>
      </c>
      <c r="D9" s="21" t="str">
        <f>VLOOKUP(C9,'Customer List'!$A$3:$N$4129,2,0)</f>
        <v>TEL: 64694009                                       Blk 254 Jurong East Street 24         #01-58 Singapore 600254</v>
      </c>
      <c r="E9" s="42" t="s">
        <v>789</v>
      </c>
      <c r="F9" s="50">
        <v>109.26</v>
      </c>
      <c r="G9" s="128">
        <v>8.74</v>
      </c>
      <c r="H9" s="50">
        <v>118</v>
      </c>
      <c r="I9" s="113">
        <v>45110</v>
      </c>
      <c r="J9" s="21"/>
      <c r="K9" s="50">
        <f t="shared" si="1"/>
        <v>0</v>
      </c>
      <c r="L9" s="136"/>
      <c r="M9" s="36"/>
      <c r="N9" s="36"/>
      <c r="O9" s="136"/>
      <c r="P9" s="136"/>
      <c r="Q9" s="136"/>
      <c r="R9" s="36"/>
      <c r="S9" s="136">
        <f t="shared" si="2"/>
        <v>0</v>
      </c>
      <c r="T9" s="61">
        <v>48.54</v>
      </c>
      <c r="U9" s="114">
        <f t="shared" si="3"/>
        <v>0.41135593220338984</v>
      </c>
      <c r="W9" s="36"/>
      <c r="X9" s="130"/>
      <c r="Y9" s="10">
        <f t="shared" si="4"/>
        <v>33227.644800000009</v>
      </c>
      <c r="AB9" s="5"/>
      <c r="AC9" s="5"/>
      <c r="AD9" s="10">
        <f t="shared" si="5"/>
        <v>250</v>
      </c>
    </row>
    <row r="10" spans="1:30" hidden="1" x14ac:dyDescent="0.35">
      <c r="A10" s="120">
        <v>202307007</v>
      </c>
      <c r="B10" s="57">
        <v>45108</v>
      </c>
      <c r="C10" s="37" t="s">
        <v>777</v>
      </c>
      <c r="D10" s="21" t="str">
        <f>VLOOKUP(C10,'Customer List'!$A$3:$N$4129,2,0)</f>
        <v>R&amp;B TEA SINGAPORE                                  2 BAYFRONT AVENUE #B2-49/53 MARINA BAY SANDS, SINGAPORE 018972</v>
      </c>
      <c r="E10" s="42" t="s">
        <v>789</v>
      </c>
      <c r="F10" s="50">
        <v>40.6</v>
      </c>
      <c r="G10" s="128">
        <v>3.25</v>
      </c>
      <c r="H10" s="50"/>
      <c r="I10" s="113"/>
      <c r="J10" s="21"/>
      <c r="K10" s="50">
        <f t="shared" si="1"/>
        <v>43.85</v>
      </c>
      <c r="L10" s="136"/>
      <c r="M10" s="36"/>
      <c r="N10" s="136">
        <f>K10</f>
        <v>43.85</v>
      </c>
      <c r="O10" s="136"/>
      <c r="P10" s="136"/>
      <c r="Q10" s="136"/>
      <c r="R10" s="36"/>
      <c r="S10" s="136">
        <f t="shared" si="2"/>
        <v>0</v>
      </c>
      <c r="T10" s="61">
        <v>25.7</v>
      </c>
      <c r="U10" s="114">
        <f t="shared" si="3"/>
        <v>0.5860889395667046</v>
      </c>
      <c r="W10" s="131"/>
      <c r="X10" s="130"/>
      <c r="Y10" s="10">
        <f t="shared" si="4"/>
        <v>33227.644800000009</v>
      </c>
      <c r="AB10" s="5"/>
      <c r="AC10" s="5"/>
      <c r="AD10" s="10">
        <f t="shared" si="5"/>
        <v>250</v>
      </c>
    </row>
    <row r="11" spans="1:30" hidden="1" x14ac:dyDescent="0.35">
      <c r="A11" s="120">
        <v>202307008</v>
      </c>
      <c r="B11" s="57">
        <v>45108</v>
      </c>
      <c r="C11" s="37" t="s">
        <v>771</v>
      </c>
      <c r="D11" s="21" t="str">
        <f>VLOOKUP(C11,'Customer List'!$A$3:$N$4129,2,0)</f>
        <v>R&amp;B TEA SINGAPORE                                                        30 SEMBAWANG DRIVE #B1-38 SUN PLAZA, SINGAPORE 757713</v>
      </c>
      <c r="E11" s="42" t="s">
        <v>789</v>
      </c>
      <c r="F11" s="50">
        <v>29.5</v>
      </c>
      <c r="G11" s="128">
        <v>2.36</v>
      </c>
      <c r="H11" s="50"/>
      <c r="I11" s="113"/>
      <c r="J11" s="21"/>
      <c r="K11" s="50">
        <f t="shared" si="1"/>
        <v>31.86</v>
      </c>
      <c r="L11" s="136"/>
      <c r="M11" s="36"/>
      <c r="N11" s="136">
        <f>K11</f>
        <v>31.86</v>
      </c>
      <c r="O11" s="136"/>
      <c r="P11" s="36"/>
      <c r="Q11" s="136"/>
      <c r="R11" s="36"/>
      <c r="S11" s="136">
        <f t="shared" si="2"/>
        <v>0</v>
      </c>
      <c r="T11" s="61">
        <v>14.75</v>
      </c>
      <c r="U11" s="114">
        <f t="shared" si="3"/>
        <v>0.46296296296296297</v>
      </c>
      <c r="W11" s="36"/>
      <c r="X11" s="130"/>
      <c r="Y11" s="10">
        <f t="shared" si="4"/>
        <v>33227.644800000009</v>
      </c>
      <c r="AB11" s="5"/>
      <c r="AC11" s="5"/>
      <c r="AD11" s="10">
        <f t="shared" si="5"/>
        <v>250</v>
      </c>
    </row>
    <row r="12" spans="1:30" hidden="1" x14ac:dyDescent="0.35">
      <c r="A12" s="120">
        <v>202307009</v>
      </c>
      <c r="B12" s="57">
        <v>45108</v>
      </c>
      <c r="C12" s="37" t="s">
        <v>144</v>
      </c>
      <c r="D12" s="21" t="str">
        <f>VLOOKUP(C12,'Customer List'!$A$3:$N$4129,2,0)</f>
        <v>樟宜村甜品屋                                       Changi Village Hawker Centre,                    2 Changi Village Road   #01-08 Singapore 500002</v>
      </c>
      <c r="E12" s="42" t="s">
        <v>694</v>
      </c>
      <c r="F12" s="50">
        <v>338.24</v>
      </c>
      <c r="G12" s="128">
        <v>27.06</v>
      </c>
      <c r="H12" s="50"/>
      <c r="I12" s="113"/>
      <c r="J12" s="21"/>
      <c r="K12" s="50">
        <f t="shared" si="1"/>
        <v>365.3</v>
      </c>
      <c r="L12" s="136"/>
      <c r="M12" s="36"/>
      <c r="N12" s="136"/>
      <c r="O12" s="136"/>
      <c r="P12" s="36"/>
      <c r="Q12" s="136">
        <f>K12</f>
        <v>365.3</v>
      </c>
      <c r="R12" s="36"/>
      <c r="S12" s="136">
        <f t="shared" si="2"/>
        <v>0</v>
      </c>
      <c r="T12" s="61">
        <v>99.09</v>
      </c>
      <c r="U12" s="114">
        <f t="shared" si="3"/>
        <v>0.27125650150561181</v>
      </c>
      <c r="W12" s="36"/>
      <c r="X12" s="130"/>
      <c r="Y12" s="10">
        <f t="shared" si="4"/>
        <v>33227.644800000009</v>
      </c>
      <c r="AA12" s="126"/>
      <c r="AB12" s="5"/>
      <c r="AC12" s="5"/>
      <c r="AD12" s="10">
        <f t="shared" si="5"/>
        <v>250</v>
      </c>
    </row>
    <row r="13" spans="1:30" hidden="1" x14ac:dyDescent="0.35">
      <c r="A13" s="120">
        <v>202307010</v>
      </c>
      <c r="B13" s="57">
        <v>45108</v>
      </c>
      <c r="C13" s="37" t="s">
        <v>910</v>
      </c>
      <c r="D13" s="21" t="str">
        <f>VLOOKUP(C13,'Customer List'!$A$3:$N$4129,2,0)</f>
        <v xml:space="preserve">FOOD REPUBLIC PTE LTD                                  Causeway Point @Ice Shop, Woodlands Square #04-01 Causeway Point Singapore 738099                                                        </v>
      </c>
      <c r="E13" s="42" t="s">
        <v>555</v>
      </c>
      <c r="F13" s="50">
        <v>258.2</v>
      </c>
      <c r="G13" s="128">
        <v>20.66</v>
      </c>
      <c r="H13" s="50"/>
      <c r="I13" s="113"/>
      <c r="J13" s="21"/>
      <c r="K13" s="50">
        <f t="shared" si="1"/>
        <v>278.86</v>
      </c>
      <c r="L13" s="136"/>
      <c r="M13" s="36"/>
      <c r="N13" s="136"/>
      <c r="O13" s="136"/>
      <c r="P13" s="136">
        <f>K13</f>
        <v>278.86</v>
      </c>
      <c r="Q13" s="136"/>
      <c r="R13" s="36"/>
      <c r="S13" s="136">
        <f t="shared" si="2"/>
        <v>0</v>
      </c>
      <c r="T13" s="61">
        <v>85.22</v>
      </c>
      <c r="U13" s="114">
        <f t="shared" si="3"/>
        <v>0.30560137703507134</v>
      </c>
      <c r="W13" s="36"/>
      <c r="X13" s="130"/>
      <c r="Y13" s="10">
        <f t="shared" si="4"/>
        <v>33227.644800000009</v>
      </c>
      <c r="AA13" s="126"/>
      <c r="AB13" s="5"/>
      <c r="AC13" s="5"/>
      <c r="AD13" s="10">
        <f t="shared" si="5"/>
        <v>250</v>
      </c>
    </row>
    <row r="14" spans="1:30" hidden="1" x14ac:dyDescent="0.35">
      <c r="A14" s="120">
        <v>202307011</v>
      </c>
      <c r="B14" s="57">
        <v>45108</v>
      </c>
      <c r="C14" s="37" t="s">
        <v>104</v>
      </c>
      <c r="D14" s="21" t="str">
        <f>VLOOKUP(C14,'Customer List'!$A$3:$N$4129,2,0)</f>
        <v>滨海甜品                                                      Blk 248, Simei St 5. Singapore 520120</v>
      </c>
      <c r="E14" s="42" t="s">
        <v>694</v>
      </c>
      <c r="F14" s="50">
        <v>485.4</v>
      </c>
      <c r="G14" s="128">
        <v>38.83</v>
      </c>
      <c r="H14" s="50"/>
      <c r="I14" s="113"/>
      <c r="J14" s="21"/>
      <c r="K14" s="50">
        <f t="shared" si="1"/>
        <v>524.23</v>
      </c>
      <c r="L14" s="136"/>
      <c r="M14" s="136"/>
      <c r="N14" s="136"/>
      <c r="O14" s="136"/>
      <c r="P14" s="36"/>
      <c r="Q14" s="136">
        <f>K14</f>
        <v>524.23</v>
      </c>
      <c r="R14" s="36"/>
      <c r="S14" s="136">
        <f t="shared" si="2"/>
        <v>0</v>
      </c>
      <c r="T14" s="61">
        <v>128.13999999999999</v>
      </c>
      <c r="U14" s="114">
        <f t="shared" si="3"/>
        <v>0.24443469469507656</v>
      </c>
      <c r="W14" s="36"/>
      <c r="X14" s="130"/>
      <c r="Y14" s="10">
        <f t="shared" si="4"/>
        <v>33227.644800000009</v>
      </c>
      <c r="AA14" s="129"/>
      <c r="AB14" s="5"/>
      <c r="AC14" s="5"/>
      <c r="AD14" s="10">
        <f t="shared" si="5"/>
        <v>250</v>
      </c>
    </row>
    <row r="15" spans="1:30" hidden="1" x14ac:dyDescent="0.35">
      <c r="A15" s="120">
        <v>202307012</v>
      </c>
      <c r="B15" s="57">
        <v>45108</v>
      </c>
      <c r="C15" s="37" t="s">
        <v>99</v>
      </c>
      <c r="D15" s="21" t="str">
        <f>VLOOKUP(C15,'Customer List'!$A$3:$N$4129,2,0)</f>
        <v>Yew Kee Collective Pte Ltd                               Kw Café, My Kampung. Kallang Wave Mall #02-16/K6. Singapore 397628</v>
      </c>
      <c r="E15" s="42" t="s">
        <v>694</v>
      </c>
      <c r="F15" s="50">
        <v>430</v>
      </c>
      <c r="G15" s="128">
        <v>34.4</v>
      </c>
      <c r="H15" s="50"/>
      <c r="I15" s="113"/>
      <c r="J15" s="21"/>
      <c r="K15" s="50">
        <f t="shared" si="1"/>
        <v>464.4</v>
      </c>
      <c r="L15" s="136"/>
      <c r="M15" s="36"/>
      <c r="N15" s="136"/>
      <c r="O15" s="36"/>
      <c r="P15" s="136"/>
      <c r="Q15" s="136">
        <f>K15</f>
        <v>464.4</v>
      </c>
      <c r="R15" s="36"/>
      <c r="S15" s="136">
        <f t="shared" si="2"/>
        <v>0</v>
      </c>
      <c r="T15" s="61">
        <v>119.51</v>
      </c>
      <c r="U15" s="114">
        <f t="shared" si="3"/>
        <v>0.25734280792420328</v>
      </c>
      <c r="W15" s="36"/>
      <c r="X15" s="130"/>
      <c r="Y15" s="10">
        <f t="shared" si="4"/>
        <v>33227.644800000009</v>
      </c>
      <c r="AA15" s="126"/>
      <c r="AB15" s="5"/>
      <c r="AC15" s="5"/>
      <c r="AD15" s="10">
        <f t="shared" si="5"/>
        <v>250</v>
      </c>
    </row>
    <row r="16" spans="1:30" hidden="1" x14ac:dyDescent="0.35">
      <c r="A16" s="120">
        <v>202307013</v>
      </c>
      <c r="B16" s="57">
        <v>45108</v>
      </c>
      <c r="C16" s="37" t="s">
        <v>143</v>
      </c>
      <c r="D16" s="21" t="str">
        <f>VLOOKUP(C16,'Customer List'!$A$3:$N$4129,2,0)</f>
        <v>凉凉                                                           30 Seng Poh Road #02-75,           Tiong Bahru Market,            Singapore 168898</v>
      </c>
      <c r="E16" s="42" t="s">
        <v>789</v>
      </c>
      <c r="F16" s="50">
        <v>130.09</v>
      </c>
      <c r="G16" s="128">
        <v>10.41</v>
      </c>
      <c r="H16" s="50"/>
      <c r="I16" s="113"/>
      <c r="J16" s="21"/>
      <c r="K16" s="50">
        <f t="shared" si="1"/>
        <v>140.5</v>
      </c>
      <c r="L16" s="136"/>
      <c r="M16" s="36"/>
      <c r="N16" s="136"/>
      <c r="O16" s="36"/>
      <c r="P16" s="136"/>
      <c r="Q16" s="136">
        <f>K16</f>
        <v>140.5</v>
      </c>
      <c r="R16" s="36"/>
      <c r="S16" s="136">
        <f t="shared" si="2"/>
        <v>0</v>
      </c>
      <c r="T16" s="61">
        <v>31.53</v>
      </c>
      <c r="U16" s="114">
        <f t="shared" si="3"/>
        <v>0.22441281138790037</v>
      </c>
      <c r="W16" s="36"/>
      <c r="X16" s="130"/>
      <c r="Y16" s="10">
        <f t="shared" si="4"/>
        <v>33227.644800000009</v>
      </c>
      <c r="AA16" s="126"/>
      <c r="AB16" s="5"/>
      <c r="AC16" s="5"/>
      <c r="AD16" s="10">
        <f t="shared" si="5"/>
        <v>250</v>
      </c>
    </row>
    <row r="17" spans="1:30" hidden="1" x14ac:dyDescent="0.35">
      <c r="A17" s="120">
        <v>202307014</v>
      </c>
      <c r="B17" s="57">
        <v>45108</v>
      </c>
      <c r="C17" s="37" t="s">
        <v>195</v>
      </c>
      <c r="D17" s="21" t="str">
        <f>VLOOKUP(C17,'Customer List'!$A$3:$N$4129,2,0)</f>
        <v>隹 发生果店                                              Ubi Ave 1,  Blk 302.    #01- 79    Singapore 400302</v>
      </c>
      <c r="E17" s="42" t="s">
        <v>694</v>
      </c>
      <c r="F17" s="50">
        <v>246.3</v>
      </c>
      <c r="G17" s="128">
        <v>19.7</v>
      </c>
      <c r="H17" s="50">
        <v>266</v>
      </c>
      <c r="I17" s="113">
        <v>45108</v>
      </c>
      <c r="J17" s="21"/>
      <c r="K17" s="50">
        <f t="shared" si="1"/>
        <v>0</v>
      </c>
      <c r="L17" s="136"/>
      <c r="M17" s="136"/>
      <c r="N17" s="136"/>
      <c r="O17" s="136"/>
      <c r="P17" s="136"/>
      <c r="Q17" s="136"/>
      <c r="R17" s="36"/>
      <c r="S17" s="136">
        <f t="shared" si="2"/>
        <v>0</v>
      </c>
      <c r="T17" s="61">
        <v>82.86</v>
      </c>
      <c r="U17" s="114">
        <f t="shared" si="3"/>
        <v>0.31150375939849623</v>
      </c>
      <c r="W17" s="36"/>
      <c r="X17" s="130"/>
      <c r="Y17" s="10">
        <f t="shared" si="4"/>
        <v>33227.644800000009</v>
      </c>
      <c r="AA17" s="126"/>
      <c r="AB17" s="5"/>
      <c r="AC17" s="5"/>
      <c r="AD17" s="10">
        <f t="shared" si="5"/>
        <v>250</v>
      </c>
    </row>
    <row r="18" spans="1:30" hidden="1" x14ac:dyDescent="0.35">
      <c r="A18" s="120">
        <v>202307015</v>
      </c>
      <c r="B18" s="57">
        <v>45108</v>
      </c>
      <c r="C18" s="37" t="s">
        <v>28</v>
      </c>
      <c r="D18" s="21" t="str">
        <f>VLOOKUP(C18,'Customer List'!$A$3:$N$4129,2,0)</f>
        <v xml:space="preserve">FOOD REPUBLIC PTE LTD             @WOODLEIGH - DRINK (STALL: #07)               11, Bidadari Drive #b1-09/10 The Woodleigh Mall Singapore 367803                                   </v>
      </c>
      <c r="E18" s="42" t="s">
        <v>694</v>
      </c>
      <c r="F18" s="50">
        <v>113.1</v>
      </c>
      <c r="G18" s="128">
        <v>9.0500000000000007</v>
      </c>
      <c r="H18" s="50"/>
      <c r="I18" s="113"/>
      <c r="J18" s="21"/>
      <c r="K18" s="50">
        <f t="shared" si="1"/>
        <v>122.14999999999999</v>
      </c>
      <c r="L18" s="136"/>
      <c r="M18" s="136"/>
      <c r="N18" s="136"/>
      <c r="O18" s="36"/>
      <c r="P18" s="136">
        <f>K18</f>
        <v>122.14999999999999</v>
      </c>
      <c r="Q18" s="36"/>
      <c r="R18" s="36"/>
      <c r="S18" s="136">
        <f t="shared" si="2"/>
        <v>0</v>
      </c>
      <c r="T18" s="61">
        <v>28.54</v>
      </c>
      <c r="U18" s="114">
        <f t="shared" si="3"/>
        <v>0.2336471551371265</v>
      </c>
      <c r="W18" s="36"/>
      <c r="X18" s="130"/>
      <c r="Y18" s="10">
        <f t="shared" si="4"/>
        <v>33227.644800000009</v>
      </c>
      <c r="AA18" s="126"/>
      <c r="AB18" s="5"/>
      <c r="AC18" s="5"/>
      <c r="AD18" s="10">
        <f t="shared" si="5"/>
        <v>250</v>
      </c>
    </row>
    <row r="19" spans="1:30" hidden="1" x14ac:dyDescent="0.35">
      <c r="A19" s="120">
        <v>202307016</v>
      </c>
      <c r="B19" s="57">
        <v>45108</v>
      </c>
      <c r="C19" s="37" t="s">
        <v>721</v>
      </c>
      <c r="D19" s="21" t="str">
        <f>VLOOKUP(C19,'Customer List'!$A$3:$N$4129,2,0)</f>
        <v xml:space="preserve">美林 A2                                                    38A, Margaret Drive #02-28   Singapore 142038      </v>
      </c>
      <c r="E19" s="42" t="s">
        <v>789</v>
      </c>
      <c r="F19" s="50">
        <v>236.11</v>
      </c>
      <c r="G19" s="128">
        <v>18.89</v>
      </c>
      <c r="H19" s="50">
        <v>255</v>
      </c>
      <c r="I19" s="113">
        <v>45108</v>
      </c>
      <c r="J19" s="21"/>
      <c r="K19" s="50">
        <f t="shared" si="1"/>
        <v>0</v>
      </c>
      <c r="L19" s="136"/>
      <c r="M19" s="36"/>
      <c r="N19" s="136"/>
      <c r="O19" s="36"/>
      <c r="P19" s="136"/>
      <c r="Q19" s="136"/>
      <c r="R19" s="136"/>
      <c r="S19" s="136">
        <f t="shared" si="2"/>
        <v>0</v>
      </c>
      <c r="T19" s="61">
        <v>91.33</v>
      </c>
      <c r="U19" s="114">
        <f t="shared" si="3"/>
        <v>0.35815686274509806</v>
      </c>
      <c r="W19" s="131"/>
      <c r="X19" s="130"/>
      <c r="Y19" s="10">
        <f t="shared" si="4"/>
        <v>33227.644800000009</v>
      </c>
      <c r="AA19" s="126"/>
      <c r="AB19" s="5"/>
      <c r="AC19" s="5"/>
      <c r="AD19" s="10">
        <f t="shared" si="5"/>
        <v>250</v>
      </c>
    </row>
    <row r="20" spans="1:30" hidden="1" x14ac:dyDescent="0.35">
      <c r="A20" s="120">
        <v>202307017</v>
      </c>
      <c r="B20" s="57">
        <v>45108</v>
      </c>
      <c r="C20" s="37" t="s">
        <v>186</v>
      </c>
      <c r="D20" s="21" t="str">
        <f>VLOOKUP(C20,'Customer List'!$A$3:$N$4129,2,0)</f>
        <v>Penang Place Restaurant &amp; Catering   Suntec  City,                                                       3 Temasek Boulevard                                                                 #02-314/315/316                         Singapore 038983</v>
      </c>
      <c r="E20" s="42" t="s">
        <v>789</v>
      </c>
      <c r="F20" s="50">
        <v>191.2</v>
      </c>
      <c r="G20" s="128">
        <v>15.3</v>
      </c>
      <c r="H20" s="50">
        <v>206.5</v>
      </c>
      <c r="I20" s="113">
        <v>45110</v>
      </c>
      <c r="J20" s="21"/>
      <c r="K20" s="50">
        <f t="shared" si="1"/>
        <v>0</v>
      </c>
      <c r="L20" s="136"/>
      <c r="M20" s="36"/>
      <c r="N20" s="136"/>
      <c r="O20" s="136"/>
      <c r="P20" s="136"/>
      <c r="Q20" s="136"/>
      <c r="R20" s="36"/>
      <c r="S20" s="136">
        <f t="shared" si="2"/>
        <v>0</v>
      </c>
      <c r="T20" s="61">
        <v>70.17</v>
      </c>
      <c r="U20" s="114">
        <f t="shared" si="3"/>
        <v>0.33980629539951573</v>
      </c>
      <c r="W20" s="36"/>
      <c r="X20" s="130"/>
      <c r="Y20" s="10">
        <f t="shared" si="4"/>
        <v>33227.644800000009</v>
      </c>
      <c r="AA20" s="126"/>
      <c r="AB20" s="5"/>
      <c r="AC20" s="5"/>
      <c r="AD20" s="10">
        <f t="shared" si="5"/>
        <v>250</v>
      </c>
    </row>
    <row r="21" spans="1:30" hidden="1" x14ac:dyDescent="0.35">
      <c r="A21" s="120">
        <v>202307018</v>
      </c>
      <c r="B21" s="57">
        <v>45108</v>
      </c>
      <c r="C21" s="37" t="s">
        <v>440</v>
      </c>
      <c r="D21" s="21" t="str">
        <f>VLOOKUP(C21,'Customer List'!$A$3:$N$4129,2,0)</f>
        <v>MR. NG                                                  Changi Village Hawker Centre,              2 Changi Village Road #01-14, Singapore 500002</v>
      </c>
      <c r="E21" s="42" t="s">
        <v>694</v>
      </c>
      <c r="F21" s="50">
        <v>37.5</v>
      </c>
      <c r="G21" s="128">
        <v>3</v>
      </c>
      <c r="H21" s="50">
        <v>40.5</v>
      </c>
      <c r="I21" s="113">
        <v>45108</v>
      </c>
      <c r="J21" s="21"/>
      <c r="K21" s="50">
        <f t="shared" si="1"/>
        <v>0</v>
      </c>
      <c r="L21" s="136"/>
      <c r="M21" s="36"/>
      <c r="N21" s="36"/>
      <c r="O21" s="36"/>
      <c r="P21" s="136"/>
      <c r="Q21" s="136"/>
      <c r="R21" s="36"/>
      <c r="S21" s="136">
        <f t="shared" si="2"/>
        <v>0</v>
      </c>
      <c r="T21" s="61">
        <v>11.62</v>
      </c>
      <c r="U21" s="114">
        <f t="shared" si="3"/>
        <v>0.28691358024691355</v>
      </c>
      <c r="W21" s="36"/>
      <c r="X21" s="130"/>
      <c r="Y21" s="10">
        <f t="shared" si="4"/>
        <v>33227.644800000009</v>
      </c>
      <c r="AA21" s="126"/>
      <c r="AB21" s="5"/>
      <c r="AC21" s="5"/>
      <c r="AD21" s="10">
        <f t="shared" si="5"/>
        <v>250</v>
      </c>
    </row>
    <row r="22" spans="1:30" hidden="1" x14ac:dyDescent="0.35">
      <c r="A22" s="120">
        <v>202307019</v>
      </c>
      <c r="B22" s="57">
        <v>45108</v>
      </c>
      <c r="C22" s="37" t="s">
        <v>589</v>
      </c>
      <c r="D22" s="21" t="str">
        <f>VLOOKUP(C22,'Customer List'!$A$3:$N$4129,2,0)</f>
        <v xml:space="preserve">FOOD REPUBLIC PTE LTD                                   Suntec City@Juice Bar                                            3, Temasek Boulevard #B1-115             Suntec City Mall Singapore 038983                          </v>
      </c>
      <c r="E22" s="42" t="s">
        <v>789</v>
      </c>
      <c r="F22" s="50">
        <v>158</v>
      </c>
      <c r="G22" s="128">
        <v>12.64</v>
      </c>
      <c r="H22" s="50"/>
      <c r="I22" s="113"/>
      <c r="J22" s="21"/>
      <c r="K22" s="50">
        <f t="shared" si="1"/>
        <v>170.64</v>
      </c>
      <c r="L22" s="136"/>
      <c r="M22" s="36"/>
      <c r="N22" s="36"/>
      <c r="O22" s="36"/>
      <c r="P22" s="136">
        <f>K22</f>
        <v>170.64</v>
      </c>
      <c r="Q22" s="136"/>
      <c r="R22" s="36"/>
      <c r="S22" s="136">
        <f t="shared" si="2"/>
        <v>0</v>
      </c>
      <c r="T22" s="61">
        <v>48.4</v>
      </c>
      <c r="U22" s="114">
        <f t="shared" si="3"/>
        <v>0.28363806844819506</v>
      </c>
      <c r="W22" s="131"/>
      <c r="X22" s="130"/>
      <c r="Y22" s="10">
        <f t="shared" si="4"/>
        <v>33227.644800000009</v>
      </c>
      <c r="AA22" s="126"/>
      <c r="AB22" s="5"/>
      <c r="AC22" s="5"/>
      <c r="AD22" s="10">
        <f t="shared" si="5"/>
        <v>250</v>
      </c>
    </row>
    <row r="23" spans="1:30" hidden="1" x14ac:dyDescent="0.35">
      <c r="A23" s="120">
        <v>202307020</v>
      </c>
      <c r="B23" s="57">
        <v>45108</v>
      </c>
      <c r="C23" s="37" t="s">
        <v>26</v>
      </c>
      <c r="D23" s="21" t="str">
        <f>VLOOKUP(C23,'Customer List'!$A$3:$N$4129,2,0)</f>
        <v>甜甜                                                                         Tiong Bahru Market. 30 Seng Poh Road #02-15. Singapore 168898</v>
      </c>
      <c r="E23" s="42" t="s">
        <v>789</v>
      </c>
      <c r="F23" s="50">
        <v>841.9</v>
      </c>
      <c r="G23" s="128">
        <v>67.349999999999994</v>
      </c>
      <c r="H23" s="50"/>
      <c r="I23" s="113"/>
      <c r="J23" s="21"/>
      <c r="K23" s="50">
        <f t="shared" si="1"/>
        <v>909.25</v>
      </c>
      <c r="L23" s="136"/>
      <c r="M23" s="36"/>
      <c r="N23" s="136"/>
      <c r="O23" s="36"/>
      <c r="P23" s="136"/>
      <c r="Q23" s="136">
        <f>K23</f>
        <v>909.25</v>
      </c>
      <c r="R23" s="36"/>
      <c r="S23" s="136">
        <f t="shared" si="2"/>
        <v>0</v>
      </c>
      <c r="T23" s="61">
        <v>187.5</v>
      </c>
      <c r="U23" s="114">
        <f t="shared" si="3"/>
        <v>0.20621391256530108</v>
      </c>
      <c r="W23" s="36"/>
      <c r="X23" s="130"/>
      <c r="Y23" s="10">
        <f t="shared" si="4"/>
        <v>33227.644800000009</v>
      </c>
      <c r="AA23" s="126"/>
      <c r="AB23" s="5"/>
      <c r="AC23" s="5"/>
      <c r="AD23" s="10">
        <f t="shared" si="5"/>
        <v>250</v>
      </c>
    </row>
    <row r="24" spans="1:30" hidden="1" x14ac:dyDescent="0.35">
      <c r="A24" s="120">
        <v>202307021</v>
      </c>
      <c r="B24" s="57">
        <v>45108</v>
      </c>
      <c r="C24" s="37" t="s">
        <v>50</v>
      </c>
      <c r="D24" s="21" t="str">
        <f>VLOOKUP(C24,'Customer List'!$A$3:$N$4129,2,0)</f>
        <v>甜甜                                                            Blk 28  Jalan Klinik  #09-43 Singapore  160028</v>
      </c>
      <c r="E24" s="42" t="s">
        <v>789</v>
      </c>
      <c r="F24" s="50">
        <v>231</v>
      </c>
      <c r="G24" s="128">
        <v>18.48</v>
      </c>
      <c r="H24" s="50"/>
      <c r="I24" s="113"/>
      <c r="J24" s="21"/>
      <c r="K24" s="50">
        <f t="shared" si="1"/>
        <v>249.48</v>
      </c>
      <c r="L24" s="136"/>
      <c r="M24" s="36"/>
      <c r="N24" s="36"/>
      <c r="O24" s="36"/>
      <c r="P24" s="136"/>
      <c r="Q24" s="136">
        <f>K24</f>
        <v>249.48</v>
      </c>
      <c r="R24" s="36"/>
      <c r="S24" s="136">
        <f t="shared" si="2"/>
        <v>0</v>
      </c>
      <c r="T24" s="61">
        <v>60.5</v>
      </c>
      <c r="U24" s="114">
        <f t="shared" si="3"/>
        <v>0.24250440917107585</v>
      </c>
      <c r="W24" s="36"/>
      <c r="X24" s="130"/>
      <c r="Y24" s="10">
        <f t="shared" si="4"/>
        <v>33227.644800000009</v>
      </c>
      <c r="AA24" s="126"/>
      <c r="AB24" s="5"/>
      <c r="AC24" s="5"/>
      <c r="AD24" s="10">
        <f t="shared" si="5"/>
        <v>250</v>
      </c>
    </row>
    <row r="25" spans="1:30" hidden="1" x14ac:dyDescent="0.35">
      <c r="A25" s="120">
        <v>202307022</v>
      </c>
      <c r="B25" s="57">
        <v>45108</v>
      </c>
      <c r="C25" s="37" t="s">
        <v>840</v>
      </c>
      <c r="D25" s="21" t="str">
        <f>VLOOKUP(C25,'Customer List'!$A$3:$N$4129,2,0)</f>
        <v>KOUFU GOURMET PTE LTD                                     1 Woodlands Height #05-01                    Singapore 737859</v>
      </c>
      <c r="E25" s="42" t="s">
        <v>789</v>
      </c>
      <c r="F25" s="50">
        <v>925</v>
      </c>
      <c r="G25" s="128">
        <v>74</v>
      </c>
      <c r="H25" s="50"/>
      <c r="I25" s="113"/>
      <c r="J25" s="21"/>
      <c r="K25" s="50">
        <f t="shared" si="1"/>
        <v>999</v>
      </c>
      <c r="L25" s="136">
        <f>K25</f>
        <v>999</v>
      </c>
      <c r="M25" s="36"/>
      <c r="N25" s="36"/>
      <c r="O25" s="36"/>
      <c r="P25" s="136"/>
      <c r="Q25" s="136"/>
      <c r="R25" s="36"/>
      <c r="S25" s="136">
        <f t="shared" si="2"/>
        <v>0</v>
      </c>
      <c r="T25" s="61">
        <v>100</v>
      </c>
      <c r="U25" s="114">
        <f t="shared" si="3"/>
        <v>0.10010010010010011</v>
      </c>
      <c r="W25" s="36"/>
      <c r="X25" s="130"/>
      <c r="Y25" s="10">
        <f t="shared" si="4"/>
        <v>33227.644800000009</v>
      </c>
      <c r="AA25" s="126"/>
      <c r="AB25" s="5"/>
      <c r="AC25" s="5"/>
      <c r="AD25" s="10">
        <f t="shared" si="5"/>
        <v>250</v>
      </c>
    </row>
    <row r="26" spans="1:30" hidden="1" x14ac:dyDescent="0.35">
      <c r="A26" s="120">
        <v>202307023</v>
      </c>
      <c r="B26" s="57">
        <v>45108</v>
      </c>
      <c r="C26" s="37" t="s">
        <v>895</v>
      </c>
      <c r="D26" s="21" t="str">
        <f>VLOOKUP(C26,'Customer List'!$A$3:$N$4129,2,0)</f>
        <v xml:space="preserve">FOOD REPUBLIC PTE LTD                                   Vivo City @Ice Shop #16                                         1, Harbourfront Walk #03-01, VivoCity   Singapore 098585                           </v>
      </c>
      <c r="E26" s="42" t="s">
        <v>789</v>
      </c>
      <c r="F26" s="50">
        <v>65</v>
      </c>
      <c r="G26" s="128">
        <v>5.2</v>
      </c>
      <c r="H26" s="50"/>
      <c r="I26" s="113"/>
      <c r="J26" s="21"/>
      <c r="K26" s="50">
        <f t="shared" si="1"/>
        <v>70.2</v>
      </c>
      <c r="L26" s="136"/>
      <c r="M26" s="36"/>
      <c r="N26" s="36"/>
      <c r="O26" s="36"/>
      <c r="P26" s="136">
        <f>K26</f>
        <v>70.2</v>
      </c>
      <c r="Q26" s="136"/>
      <c r="R26" s="36"/>
      <c r="S26" s="136">
        <f t="shared" si="2"/>
        <v>0</v>
      </c>
      <c r="T26" s="61">
        <v>23.12</v>
      </c>
      <c r="U26" s="114">
        <f t="shared" si="3"/>
        <v>0.32934472934472936</v>
      </c>
      <c r="W26" s="131"/>
      <c r="X26" s="130"/>
      <c r="Y26" s="10">
        <f t="shared" si="4"/>
        <v>33227.644800000009</v>
      </c>
      <c r="AA26" s="126"/>
      <c r="AB26" s="5"/>
      <c r="AC26" s="5"/>
      <c r="AD26" s="10">
        <f t="shared" si="5"/>
        <v>250</v>
      </c>
    </row>
    <row r="27" spans="1:30" hidden="1" x14ac:dyDescent="0.35">
      <c r="A27" s="120">
        <v>202307024</v>
      </c>
      <c r="B27" s="57">
        <v>45108</v>
      </c>
      <c r="C27" s="37" t="s">
        <v>897</v>
      </c>
      <c r="D27" s="21" t="str">
        <f>VLOOKUP(C27,'Customer List'!$A$3:$N$4129,2,0)</f>
        <v xml:space="preserve">FOOD REPUBLIC PTE LTD                                   Vivo City @Drink Stall #16A                                         1, Harbourfront Walk #03-01, VivoCity   Singapore 098585                           </v>
      </c>
      <c r="E27" s="42" t="s">
        <v>789</v>
      </c>
      <c r="F27" s="50">
        <v>80.180000000000007</v>
      </c>
      <c r="G27" s="128">
        <v>6.41</v>
      </c>
      <c r="H27" s="50"/>
      <c r="I27" s="113"/>
      <c r="J27" s="21"/>
      <c r="K27" s="50">
        <f t="shared" si="1"/>
        <v>86.59</v>
      </c>
      <c r="L27" s="136"/>
      <c r="M27" s="36"/>
      <c r="N27" s="36"/>
      <c r="O27" s="36"/>
      <c r="P27" s="136">
        <f>K27</f>
        <v>86.59</v>
      </c>
      <c r="Q27" s="136"/>
      <c r="R27" s="136"/>
      <c r="S27" s="136">
        <f t="shared" si="2"/>
        <v>0</v>
      </c>
      <c r="T27" s="61">
        <v>28.09</v>
      </c>
      <c r="U27" s="114">
        <f t="shared" si="3"/>
        <v>0.32440235593024597</v>
      </c>
      <c r="W27" s="131"/>
      <c r="X27" s="130"/>
      <c r="Y27" s="10">
        <f t="shared" si="4"/>
        <v>33227.644800000009</v>
      </c>
      <c r="AA27" s="126"/>
      <c r="AB27" s="5"/>
      <c r="AC27" s="5"/>
      <c r="AD27" s="10">
        <f t="shared" si="5"/>
        <v>250</v>
      </c>
    </row>
    <row r="28" spans="1:30" hidden="1" x14ac:dyDescent="0.35">
      <c r="A28" s="120">
        <v>202307025</v>
      </c>
      <c r="B28" s="57">
        <v>45108</v>
      </c>
      <c r="C28" s="37" t="s">
        <v>79</v>
      </c>
      <c r="D28" s="21" t="str">
        <f>VLOOKUP(C28,'Customer List'!$A$3:$N$4129,2,0)</f>
        <v xml:space="preserve">Koufu - Dessert                                        632, Bukit Batok Central #01-132 Singapore 650632                                                </v>
      </c>
      <c r="E28" s="42" t="s">
        <v>789</v>
      </c>
      <c r="F28" s="50">
        <v>177.8</v>
      </c>
      <c r="G28" s="128">
        <v>14.22</v>
      </c>
      <c r="H28" s="50"/>
      <c r="I28" s="113"/>
      <c r="J28" s="21"/>
      <c r="K28" s="50">
        <f t="shared" si="1"/>
        <v>192.02</v>
      </c>
      <c r="L28" s="136">
        <f>K28</f>
        <v>192.02</v>
      </c>
      <c r="M28" s="36"/>
      <c r="N28" s="36"/>
      <c r="O28" s="136"/>
      <c r="P28" s="136"/>
      <c r="Q28" s="136"/>
      <c r="R28" s="136"/>
      <c r="S28" s="136">
        <f t="shared" si="2"/>
        <v>0</v>
      </c>
      <c r="T28" s="61">
        <v>38.659999999999997</v>
      </c>
      <c r="U28" s="114">
        <f t="shared" si="3"/>
        <v>0.20133319445891051</v>
      </c>
      <c r="W28" s="36"/>
      <c r="X28" s="130"/>
      <c r="Y28" s="10">
        <f t="shared" si="4"/>
        <v>33227.644800000009</v>
      </c>
      <c r="AA28" s="126"/>
      <c r="AB28" s="5"/>
      <c r="AC28" s="5"/>
      <c r="AD28" s="10">
        <f t="shared" si="5"/>
        <v>250</v>
      </c>
    </row>
    <row r="29" spans="1:30" hidden="1" x14ac:dyDescent="0.35">
      <c r="A29" s="120">
        <v>202307026</v>
      </c>
      <c r="B29" s="57">
        <v>45108</v>
      </c>
      <c r="C29" s="37" t="s">
        <v>97</v>
      </c>
      <c r="D29" s="21" t="str">
        <f>VLOOKUP(C29,'Customer List'!$A$3:$N$4129,2,0)</f>
        <v xml:space="preserve">Zhu Fang Ruo                                                11 Canberra Road #01-05. Singapore 759775.              </v>
      </c>
      <c r="E29" s="42" t="s">
        <v>789</v>
      </c>
      <c r="F29" s="50">
        <v>240</v>
      </c>
      <c r="G29" s="128">
        <f t="shared" ref="G29:G68" si="6">F29*0.08</f>
        <v>19.2</v>
      </c>
      <c r="H29" s="50"/>
      <c r="I29" s="113"/>
      <c r="J29" s="21"/>
      <c r="K29" s="50">
        <f t="shared" si="1"/>
        <v>259.2</v>
      </c>
      <c r="L29" s="136"/>
      <c r="M29" s="36"/>
      <c r="N29" s="36"/>
      <c r="O29" s="36"/>
      <c r="P29" s="136"/>
      <c r="Q29" s="136">
        <f>K29</f>
        <v>259.2</v>
      </c>
      <c r="R29" s="136"/>
      <c r="S29" s="136">
        <f t="shared" si="2"/>
        <v>0</v>
      </c>
      <c r="T29" s="61">
        <v>68.930000000000007</v>
      </c>
      <c r="U29" s="114">
        <f t="shared" si="3"/>
        <v>0.26593364197530867</v>
      </c>
      <c r="W29" s="36"/>
      <c r="X29" s="130"/>
      <c r="Y29" s="10"/>
      <c r="AA29" s="126"/>
      <c r="AB29" s="5"/>
      <c r="AC29" s="5"/>
      <c r="AD29" s="10"/>
    </row>
    <row r="30" spans="1:30" hidden="1" x14ac:dyDescent="0.35">
      <c r="A30" s="120">
        <v>202307027</v>
      </c>
      <c r="B30" s="57">
        <v>45108</v>
      </c>
      <c r="C30" s="37" t="s">
        <v>149</v>
      </c>
      <c r="D30" s="21" t="str">
        <f>VLOOKUP(C30,'Customer List'!$A$3:$N$4129,2,0)</f>
        <v xml:space="preserve">顺兴                                                      Margaret Drive Hawker Centre    38A, Margaret Drive #02-24   Singapore 142038      </v>
      </c>
      <c r="E30" s="42" t="s">
        <v>789</v>
      </c>
      <c r="F30" s="50">
        <v>259.54000000000002</v>
      </c>
      <c r="G30" s="128">
        <v>20.76</v>
      </c>
      <c r="H30" s="50">
        <v>280.3</v>
      </c>
      <c r="I30" s="113">
        <v>45110</v>
      </c>
      <c r="J30" s="21"/>
      <c r="K30" s="50">
        <f t="shared" si="1"/>
        <v>0</v>
      </c>
      <c r="L30" s="136"/>
      <c r="M30" s="136"/>
      <c r="N30" s="36"/>
      <c r="O30" s="36"/>
      <c r="P30" s="136"/>
      <c r="Q30" s="136"/>
      <c r="R30" s="36"/>
      <c r="S30" s="136">
        <f t="shared" si="2"/>
        <v>0</v>
      </c>
      <c r="T30" s="61">
        <v>67.069999999999993</v>
      </c>
      <c r="U30" s="114">
        <f t="shared" si="3"/>
        <v>0.2392793435604709</v>
      </c>
      <c r="W30" s="36"/>
      <c r="X30" s="130"/>
      <c r="Y30" s="10">
        <f>Y28-X30</f>
        <v>33227.644800000009</v>
      </c>
      <c r="AA30" s="126"/>
      <c r="AB30" s="5"/>
      <c r="AC30" s="5"/>
      <c r="AD30" s="10">
        <f>AD28+AB30-AC30</f>
        <v>250</v>
      </c>
    </row>
    <row r="31" spans="1:30" hidden="1" x14ac:dyDescent="0.35">
      <c r="A31" s="120">
        <v>202307028</v>
      </c>
      <c r="B31" s="57">
        <v>45108</v>
      </c>
      <c r="C31" s="37" t="s">
        <v>200</v>
      </c>
      <c r="D31" s="21" t="str">
        <f>VLOOKUP(C31,'Customer List'!$A$3:$N$4129,2,0)</f>
        <v>顺发冷热清汤                                                 Blk 105, Hougang Ave 1                          #02-43 Market &amp; Food Centre, Singapore 530105</v>
      </c>
      <c r="E31" s="42" t="s">
        <v>694</v>
      </c>
      <c r="F31" s="50">
        <v>118.52</v>
      </c>
      <c r="G31" s="128">
        <v>9.48</v>
      </c>
      <c r="H31" s="50">
        <v>128</v>
      </c>
      <c r="I31" s="113">
        <v>45108</v>
      </c>
      <c r="J31" s="21"/>
      <c r="K31" s="50">
        <f t="shared" si="1"/>
        <v>0</v>
      </c>
      <c r="L31" s="136"/>
      <c r="M31" s="36"/>
      <c r="N31" s="136"/>
      <c r="O31" s="36"/>
      <c r="P31" s="136"/>
      <c r="Q31" s="136"/>
      <c r="R31" s="36"/>
      <c r="S31" s="136">
        <f t="shared" si="2"/>
        <v>0</v>
      </c>
      <c r="U31" s="114">
        <f t="shared" si="3"/>
        <v>0</v>
      </c>
      <c r="W31" s="131"/>
      <c r="X31" s="130"/>
      <c r="Y31" s="10">
        <f t="shared" si="4"/>
        <v>33227.644800000009</v>
      </c>
      <c r="AA31" s="126"/>
      <c r="AB31" s="5"/>
      <c r="AC31" s="5"/>
      <c r="AD31" s="10">
        <f t="shared" si="5"/>
        <v>250</v>
      </c>
    </row>
    <row r="32" spans="1:30" hidden="1" x14ac:dyDescent="0.35">
      <c r="A32" s="120">
        <v>202307029</v>
      </c>
      <c r="B32" s="57">
        <v>45108</v>
      </c>
      <c r="C32" s="37" t="s">
        <v>218</v>
      </c>
      <c r="D32" s="21" t="str">
        <f>VLOOKUP(C32,'Customer List'!$A$3:$N$4129,2,0)</f>
        <v>福记                                                          Blk254  Jurong East Street 24         #01-05  Singapore 600254</v>
      </c>
      <c r="E32" s="42" t="s">
        <v>789</v>
      </c>
      <c r="F32" s="50">
        <v>133.80000000000001</v>
      </c>
      <c r="G32" s="128">
        <v>10.7</v>
      </c>
      <c r="H32" s="50">
        <v>144.5</v>
      </c>
      <c r="I32" s="113">
        <v>45110</v>
      </c>
      <c r="J32" s="21"/>
      <c r="K32" s="50">
        <f t="shared" si="1"/>
        <v>0</v>
      </c>
      <c r="L32" s="136"/>
      <c r="M32" s="36"/>
      <c r="N32" s="136"/>
      <c r="O32" s="36"/>
      <c r="P32" s="136"/>
      <c r="Q32" s="136"/>
      <c r="R32" s="36"/>
      <c r="S32" s="136">
        <f t="shared" si="2"/>
        <v>0</v>
      </c>
      <c r="T32" s="61">
        <v>30.75</v>
      </c>
      <c r="U32" s="114">
        <f t="shared" si="3"/>
        <v>0.21280276816608998</v>
      </c>
      <c r="W32" s="36"/>
      <c r="X32" s="130"/>
      <c r="Y32" s="10">
        <f t="shared" si="4"/>
        <v>33227.644800000009</v>
      </c>
      <c r="AA32" s="132"/>
      <c r="AB32" s="5"/>
      <c r="AC32" s="5"/>
      <c r="AD32" s="10">
        <f t="shared" si="5"/>
        <v>250</v>
      </c>
    </row>
    <row r="33" spans="1:30" hidden="1" x14ac:dyDescent="0.35">
      <c r="A33" s="120">
        <v>202307030</v>
      </c>
      <c r="B33" s="57">
        <v>45108</v>
      </c>
      <c r="C33" s="37" t="s">
        <v>101</v>
      </c>
      <c r="D33" s="21" t="str">
        <f>VLOOKUP(C33,'Customer List'!$A$3:$N$4129,2,0)</f>
        <v>梅林                                                             Changi Village Hawker Centre.                                         #01-57  Singapore 500002</v>
      </c>
      <c r="E33" s="42" t="s">
        <v>694</v>
      </c>
      <c r="F33" s="50">
        <v>57</v>
      </c>
      <c r="G33" s="128">
        <v>4.5599999999999996</v>
      </c>
      <c r="H33" s="50"/>
      <c r="I33" s="113"/>
      <c r="J33" s="21"/>
      <c r="K33" s="50">
        <f t="shared" si="1"/>
        <v>61.56</v>
      </c>
      <c r="L33" s="136"/>
      <c r="M33" s="36"/>
      <c r="N33" s="136"/>
      <c r="O33" s="136"/>
      <c r="P33" s="36"/>
      <c r="Q33" s="136">
        <f>K33</f>
        <v>61.56</v>
      </c>
      <c r="R33" s="36"/>
      <c r="S33" s="136">
        <f t="shared" si="2"/>
        <v>0</v>
      </c>
      <c r="T33" s="61">
        <v>12.2</v>
      </c>
      <c r="U33" s="114">
        <f t="shared" si="3"/>
        <v>0.19818063677712799</v>
      </c>
      <c r="W33" s="36"/>
      <c r="X33" s="130"/>
      <c r="Y33" s="10">
        <f t="shared" si="4"/>
        <v>33227.644800000009</v>
      </c>
      <c r="AA33" s="126"/>
      <c r="AB33" s="5"/>
      <c r="AC33" s="5"/>
      <c r="AD33" s="10">
        <f t="shared" si="5"/>
        <v>250</v>
      </c>
    </row>
    <row r="34" spans="1:30" hidden="1" x14ac:dyDescent="0.35">
      <c r="A34" s="120">
        <v>202307031</v>
      </c>
      <c r="B34" s="57">
        <v>45108</v>
      </c>
      <c r="C34" s="37" t="s">
        <v>83</v>
      </c>
      <c r="D34" s="21" t="str">
        <f>VLOOKUP(C34,'Customer List'!$A$3:$N$4129,2,0)</f>
        <v xml:space="preserve">Koufu - Dessert                                     Gourmet Paradise  Toa Payoh Lorong 6, Blk 480 #B1-01 Singapore     </v>
      </c>
      <c r="E34" s="42" t="s">
        <v>694</v>
      </c>
      <c r="F34" s="50">
        <v>353</v>
      </c>
      <c r="G34" s="128">
        <v>28.24</v>
      </c>
      <c r="H34" s="50"/>
      <c r="I34" s="113"/>
      <c r="J34" s="21"/>
      <c r="K34" s="50">
        <f t="shared" si="1"/>
        <v>381.24</v>
      </c>
      <c r="L34" s="136">
        <f>K34</f>
        <v>381.24</v>
      </c>
      <c r="M34" s="36"/>
      <c r="N34" s="136"/>
      <c r="O34" s="136"/>
      <c r="P34" s="36"/>
      <c r="Q34" s="136"/>
      <c r="R34" s="36"/>
      <c r="S34" s="136">
        <f t="shared" si="2"/>
        <v>0</v>
      </c>
      <c r="U34" s="114">
        <f t="shared" si="3"/>
        <v>0</v>
      </c>
      <c r="W34" s="36"/>
      <c r="X34" s="130"/>
      <c r="Y34" s="10">
        <f t="shared" si="4"/>
        <v>33227.644800000009</v>
      </c>
      <c r="AA34" s="126"/>
      <c r="AB34" s="5"/>
      <c r="AC34" s="5"/>
      <c r="AD34" s="10">
        <f t="shared" si="5"/>
        <v>250</v>
      </c>
    </row>
    <row r="35" spans="1:30" hidden="1" x14ac:dyDescent="0.35">
      <c r="A35" s="120">
        <v>202307032</v>
      </c>
      <c r="B35" s="57">
        <v>45108</v>
      </c>
      <c r="C35" s="37" t="s">
        <v>599</v>
      </c>
      <c r="D35" s="21" t="str">
        <f>VLOOKUP(C35,'Customer List'!$A$3:$N$4129,2,0)</f>
        <v xml:space="preserve">FOOD REPUBLIC PTE LTD                                  Causeway Point @Juice Bar, Woodlands Square #04-01 Causeway Point Singapore 738099                                                        </v>
      </c>
      <c r="E35" s="42" t="s">
        <v>555</v>
      </c>
      <c r="F35" s="50">
        <v>20</v>
      </c>
      <c r="G35" s="128">
        <v>1.6</v>
      </c>
      <c r="H35" s="50"/>
      <c r="I35" s="113"/>
      <c r="J35" s="21"/>
      <c r="K35" s="50">
        <f t="shared" si="1"/>
        <v>21.6</v>
      </c>
      <c r="L35" s="136"/>
      <c r="M35" s="36"/>
      <c r="N35" s="36"/>
      <c r="O35" s="136"/>
      <c r="P35" s="136">
        <f>K35</f>
        <v>21.6</v>
      </c>
      <c r="Q35" s="36"/>
      <c r="R35" s="36"/>
      <c r="S35" s="136">
        <f t="shared" si="2"/>
        <v>0</v>
      </c>
      <c r="T35" s="61">
        <v>5.47</v>
      </c>
      <c r="U35" s="114">
        <f t="shared" si="3"/>
        <v>0.25324074074074071</v>
      </c>
      <c r="W35" s="36"/>
      <c r="X35" s="130"/>
      <c r="Y35" s="10">
        <f t="shared" si="4"/>
        <v>33227.644800000009</v>
      </c>
      <c r="AA35" s="126"/>
      <c r="AB35" s="5"/>
      <c r="AC35" s="5"/>
      <c r="AD35" s="10">
        <f t="shared" si="5"/>
        <v>250</v>
      </c>
    </row>
    <row r="36" spans="1:30" hidden="1" x14ac:dyDescent="0.35">
      <c r="A36" s="120">
        <v>202307033</v>
      </c>
      <c r="B36" s="57">
        <v>45108</v>
      </c>
      <c r="C36" s="37" t="s">
        <v>552</v>
      </c>
      <c r="D36" s="21" t="str">
        <f>VLOOKUP(C36,'Customer List'!$A$3:$N$4129,2,0)</f>
        <v xml:space="preserve">FOOD REPUBLIC PTE LTD                                  Causeway Point @DRINK STALL, Woodlands Square #04-01 Causeway Point Singapore 738099                                                        </v>
      </c>
      <c r="E36" s="42" t="s">
        <v>555</v>
      </c>
      <c r="F36" s="50">
        <v>4.5</v>
      </c>
      <c r="G36" s="128">
        <v>0.36</v>
      </c>
      <c r="H36" s="50"/>
      <c r="I36" s="113"/>
      <c r="J36" s="21"/>
      <c r="K36" s="50">
        <f t="shared" si="1"/>
        <v>4.8600000000000003</v>
      </c>
      <c r="L36" s="136"/>
      <c r="M36" s="136"/>
      <c r="N36" s="136"/>
      <c r="O36" s="136"/>
      <c r="P36" s="136">
        <f>K36</f>
        <v>4.8600000000000003</v>
      </c>
      <c r="Q36" s="136"/>
      <c r="R36" s="36"/>
      <c r="S36" s="136">
        <f t="shared" si="2"/>
        <v>0</v>
      </c>
      <c r="T36" s="61">
        <v>0.5</v>
      </c>
      <c r="U36" s="114">
        <f t="shared" si="3"/>
        <v>0.10288065843621398</v>
      </c>
      <c r="W36" s="36"/>
      <c r="X36" s="130"/>
      <c r="Y36" s="10">
        <f t="shared" si="4"/>
        <v>33227.644800000009</v>
      </c>
      <c r="AA36" s="126"/>
      <c r="AB36" s="5"/>
      <c r="AC36" s="5"/>
      <c r="AD36" s="10">
        <f t="shared" si="5"/>
        <v>250</v>
      </c>
    </row>
    <row r="37" spans="1:30" hidden="1" x14ac:dyDescent="0.35">
      <c r="A37" s="120">
        <v>202307034</v>
      </c>
      <c r="B37" s="57">
        <v>45110</v>
      </c>
      <c r="C37" s="37" t="s">
        <v>448</v>
      </c>
      <c r="D37" s="21" t="str">
        <f>VLOOKUP(C37,'Customer List'!$A$3:$N$4129,2,0)</f>
        <v>Combined Stalls                                    Junction 8. 9 Bishan Place                            #04-01. Junction 8 Shopping Centre. Singapore 579837</v>
      </c>
      <c r="E37" s="42" t="s">
        <v>789</v>
      </c>
      <c r="F37" s="50">
        <v>461.2</v>
      </c>
      <c r="G37" s="128">
        <v>36.9</v>
      </c>
      <c r="H37" s="50"/>
      <c r="I37" s="113"/>
      <c r="J37" s="21"/>
      <c r="K37" s="160">
        <f t="shared" si="1"/>
        <v>498.09999999999997</v>
      </c>
      <c r="L37" s="136"/>
      <c r="M37" s="36"/>
      <c r="N37" s="36"/>
      <c r="O37" s="136">
        <f>K37</f>
        <v>498.09999999999997</v>
      </c>
      <c r="P37" s="36"/>
      <c r="Q37" s="136"/>
      <c r="R37" s="36"/>
      <c r="S37" s="136">
        <f t="shared" si="2"/>
        <v>0</v>
      </c>
      <c r="T37" s="61">
        <v>127.95</v>
      </c>
      <c r="U37" s="114">
        <f t="shared" si="3"/>
        <v>0.25687612929130699</v>
      </c>
      <c r="W37" s="131"/>
      <c r="X37" s="130"/>
      <c r="Y37" s="10">
        <f t="shared" si="4"/>
        <v>33227.644800000009</v>
      </c>
      <c r="AA37" s="126"/>
      <c r="AB37" s="5"/>
      <c r="AC37" s="5"/>
      <c r="AD37" s="10">
        <f t="shared" si="5"/>
        <v>250</v>
      </c>
    </row>
    <row r="38" spans="1:30" x14ac:dyDescent="0.35">
      <c r="A38" s="120">
        <v>202307035</v>
      </c>
      <c r="B38" s="57">
        <v>45110</v>
      </c>
      <c r="C38" s="37" t="s">
        <v>630</v>
      </c>
      <c r="D38" s="21" t="str">
        <f>VLOOKUP(C38,'Customer List'!$A$3:$N$4129,2,0)</f>
        <v>Drink &amp; Dessert Stall                                  252 North Bridge Road.                                #03-15/16/17 Raffles City Shopping Centre.  Singapore 189768.</v>
      </c>
      <c r="E38" s="42" t="s">
        <v>789</v>
      </c>
      <c r="F38" s="50">
        <v>547.9</v>
      </c>
      <c r="G38" s="128">
        <v>43.83</v>
      </c>
      <c r="H38" s="50"/>
      <c r="I38" s="113"/>
      <c r="J38" s="21"/>
      <c r="K38" s="160">
        <f t="shared" si="1"/>
        <v>591.73</v>
      </c>
      <c r="L38" s="136"/>
      <c r="M38" s="36"/>
      <c r="N38" s="136"/>
      <c r="O38" s="136">
        <f>K38</f>
        <v>591.73</v>
      </c>
      <c r="P38" s="136"/>
      <c r="Q38" s="136"/>
      <c r="R38" s="36"/>
      <c r="S38" s="136">
        <f t="shared" si="2"/>
        <v>0</v>
      </c>
      <c r="T38" s="61">
        <v>163.51</v>
      </c>
      <c r="U38" s="114">
        <f t="shared" si="3"/>
        <v>0.27632535108917916</v>
      </c>
      <c r="W38" s="131"/>
      <c r="X38" s="130"/>
      <c r="Y38" s="10">
        <f t="shared" si="4"/>
        <v>33227.644800000009</v>
      </c>
      <c r="AA38" s="126"/>
      <c r="AB38" s="5"/>
      <c r="AC38" s="5"/>
      <c r="AD38" s="10">
        <f t="shared" si="5"/>
        <v>250</v>
      </c>
    </row>
    <row r="39" spans="1:30" hidden="1" x14ac:dyDescent="0.35">
      <c r="A39" s="120">
        <v>202307036</v>
      </c>
      <c r="B39" s="57">
        <v>45110</v>
      </c>
      <c r="C39" s="37" t="s">
        <v>641</v>
      </c>
      <c r="D39" s="21" t="str">
        <f>VLOOKUP(C39,'Customer List'!$A$3:$N$4129,2,0)</f>
        <v xml:space="preserve">Koufu - Dim Sum                                           Block 768 Woodlands Ave 6                 #01-30/31 Singapore 730768                          </v>
      </c>
      <c r="E39" s="42" t="s">
        <v>694</v>
      </c>
      <c r="F39" s="50">
        <v>150.6</v>
      </c>
      <c r="G39" s="128">
        <v>12.05</v>
      </c>
      <c r="H39" s="50"/>
      <c r="I39" s="113"/>
      <c r="J39" s="21"/>
      <c r="K39" s="50">
        <f t="shared" si="1"/>
        <v>162.65</v>
      </c>
      <c r="L39" s="136">
        <f>K39</f>
        <v>162.65</v>
      </c>
      <c r="M39" s="36"/>
      <c r="N39" s="136"/>
      <c r="O39" s="36"/>
      <c r="P39" s="136"/>
      <c r="Q39" s="136"/>
      <c r="R39" s="36"/>
      <c r="S39" s="136">
        <f t="shared" si="2"/>
        <v>0</v>
      </c>
      <c r="T39" s="61">
        <v>20.59</v>
      </c>
      <c r="U39" s="114">
        <f t="shared" si="3"/>
        <v>0.12659083922533046</v>
      </c>
      <c r="W39" s="131"/>
      <c r="X39" s="130"/>
      <c r="Y39" s="10">
        <f t="shared" si="4"/>
        <v>33227.644800000009</v>
      </c>
      <c r="AA39" s="126"/>
      <c r="AB39" s="5"/>
      <c r="AC39" s="5"/>
      <c r="AD39" s="10">
        <f t="shared" si="5"/>
        <v>250</v>
      </c>
    </row>
    <row r="40" spans="1:30" hidden="1" x14ac:dyDescent="0.35">
      <c r="A40" s="120">
        <v>202307037</v>
      </c>
      <c r="B40" s="57">
        <v>45110</v>
      </c>
      <c r="C40" s="37" t="s">
        <v>648</v>
      </c>
      <c r="D40" s="21" t="str">
        <f>VLOOKUP(C40,'Customer List'!$A$3:$N$4129,2,0)</f>
        <v>DRINK &amp; DESSERT STALL                                                     Nex 23 Serangoon Central                                   #04-16. Nex Shopping Mall. Singapore 556083</v>
      </c>
      <c r="E40" s="42" t="s">
        <v>694</v>
      </c>
      <c r="F40" s="50">
        <v>403.4</v>
      </c>
      <c r="G40" s="128">
        <v>32.270000000000003</v>
      </c>
      <c r="H40" s="50"/>
      <c r="I40" s="113"/>
      <c r="J40" s="21"/>
      <c r="K40" s="160">
        <f t="shared" si="1"/>
        <v>435.66999999999996</v>
      </c>
      <c r="L40" s="136"/>
      <c r="M40" s="36"/>
      <c r="N40" s="136"/>
      <c r="O40" s="136">
        <f>K40</f>
        <v>435.66999999999996</v>
      </c>
      <c r="P40" s="136"/>
      <c r="Q40" s="136"/>
      <c r="R40" s="36"/>
      <c r="S40" s="136">
        <f t="shared" si="2"/>
        <v>0</v>
      </c>
      <c r="T40" s="61">
        <v>110.54</v>
      </c>
      <c r="U40" s="114">
        <f t="shared" si="3"/>
        <v>0.2537241490118668</v>
      </c>
      <c r="W40" s="36"/>
      <c r="X40" s="130"/>
      <c r="Y40" s="10">
        <f t="shared" si="4"/>
        <v>33227.644800000009</v>
      </c>
      <c r="AA40" s="126"/>
      <c r="AB40" s="5"/>
      <c r="AC40" s="5"/>
      <c r="AD40" s="10">
        <f t="shared" si="5"/>
        <v>250</v>
      </c>
    </row>
    <row r="41" spans="1:30" hidden="1" x14ac:dyDescent="0.35">
      <c r="A41" s="120">
        <v>202307038</v>
      </c>
      <c r="B41" s="57">
        <v>45110</v>
      </c>
      <c r="C41" s="37" t="s">
        <v>649</v>
      </c>
      <c r="D41" s="21" t="str">
        <f>VLOOKUP(C41,'Customer List'!$A$3:$N$4129,2,0)</f>
        <v xml:space="preserve">KOPITIAM INVESTMENT PTE LTD                      Block 15, Woodlands Loop.                #01-28, Singapore   738322.           </v>
      </c>
      <c r="E41" s="42" t="s">
        <v>11</v>
      </c>
      <c r="F41" s="50">
        <v>411</v>
      </c>
      <c r="G41" s="128">
        <v>32.880000000000003</v>
      </c>
      <c r="H41" s="50"/>
      <c r="I41" s="113"/>
      <c r="J41" s="21"/>
      <c r="K41" s="50">
        <f t="shared" si="1"/>
        <v>443.88</v>
      </c>
      <c r="L41" s="136"/>
      <c r="M41" s="36"/>
      <c r="N41" s="136"/>
      <c r="O41" s="136"/>
      <c r="P41" s="36"/>
      <c r="Q41" s="136">
        <f>K41</f>
        <v>443.88</v>
      </c>
      <c r="R41" s="36"/>
      <c r="S41" s="136">
        <f t="shared" si="2"/>
        <v>0</v>
      </c>
      <c r="T41" s="61">
        <v>98</v>
      </c>
      <c r="U41" s="114">
        <f t="shared" si="3"/>
        <v>0.22078039109669281</v>
      </c>
      <c r="W41" s="36"/>
      <c r="X41" s="130"/>
      <c r="Y41" s="10">
        <f t="shared" si="4"/>
        <v>33227.644800000009</v>
      </c>
      <c r="AA41" s="126"/>
      <c r="AB41" s="5"/>
      <c r="AC41" s="5"/>
      <c r="AD41" s="10">
        <f t="shared" si="5"/>
        <v>250</v>
      </c>
    </row>
    <row r="42" spans="1:30" hidden="1" x14ac:dyDescent="0.35">
      <c r="A42" s="120">
        <v>202307039</v>
      </c>
      <c r="B42" s="57">
        <v>45110</v>
      </c>
      <c r="C42" s="37" t="s">
        <v>782</v>
      </c>
      <c r="D42" s="21" t="str">
        <f>VLOOKUP(C42,'Customer List'!$A$3:$N$4129,2,0)</f>
        <v>R&amp;B TEA SINGAPORE                                                         9 RAFFLES BOULEVARD #01-K15 MILLENIA WALK, SINGAPORE 039596</v>
      </c>
      <c r="E42" s="42" t="s">
        <v>789</v>
      </c>
      <c r="F42" s="50">
        <v>48</v>
      </c>
      <c r="G42" s="128">
        <f t="shared" si="6"/>
        <v>3.84</v>
      </c>
      <c r="H42" s="50"/>
      <c r="I42" s="113"/>
      <c r="J42" s="21"/>
      <c r="K42" s="50">
        <f t="shared" si="1"/>
        <v>51.84</v>
      </c>
      <c r="L42" s="136"/>
      <c r="M42" s="36"/>
      <c r="N42" s="136">
        <f>K42</f>
        <v>51.84</v>
      </c>
      <c r="O42" s="136"/>
      <c r="P42" s="136"/>
      <c r="Q42" s="136"/>
      <c r="R42" s="36"/>
      <c r="S42" s="136">
        <f t="shared" si="2"/>
        <v>0</v>
      </c>
      <c r="T42" s="61">
        <v>24.44</v>
      </c>
      <c r="U42" s="114">
        <f t="shared" si="3"/>
        <v>0.4714506172839506</v>
      </c>
      <c r="W42" s="131"/>
      <c r="X42" s="130"/>
      <c r="Y42" s="10">
        <f t="shared" si="4"/>
        <v>33227.644800000009</v>
      </c>
      <c r="AA42" s="126"/>
      <c r="AB42" s="5"/>
      <c r="AC42" s="5"/>
      <c r="AD42" s="10">
        <f t="shared" si="5"/>
        <v>250</v>
      </c>
    </row>
    <row r="43" spans="1:30" hidden="1" x14ac:dyDescent="0.35">
      <c r="A43" s="120">
        <v>202307040</v>
      </c>
      <c r="B43" s="57">
        <v>45110</v>
      </c>
      <c r="C43" s="37" t="s">
        <v>987</v>
      </c>
      <c r="D43" s="21" t="str">
        <f>VLOOKUP(C43,'Customer List'!$A$3:$N$4129,2,0)</f>
        <v>R&amp;B TEA SINGAPORE                                                 80 MARINE PARADE ROAD #03-30A PARKWAY PARADE,                     SINGAPORE 449269</v>
      </c>
      <c r="E43" s="42" t="s">
        <v>694</v>
      </c>
      <c r="F43" s="50">
        <v>53.6</v>
      </c>
      <c r="G43" s="128">
        <v>4.29</v>
      </c>
      <c r="H43" s="50"/>
      <c r="I43" s="113"/>
      <c r="J43" s="21"/>
      <c r="K43" s="50">
        <f t="shared" si="1"/>
        <v>57.89</v>
      </c>
      <c r="L43" s="136"/>
      <c r="M43" s="36"/>
      <c r="N43" s="136">
        <f>K43</f>
        <v>57.89</v>
      </c>
      <c r="O43" s="136"/>
      <c r="P43" s="136"/>
      <c r="Q43" s="136"/>
      <c r="R43" s="36"/>
      <c r="S43" s="136">
        <f t="shared" si="2"/>
        <v>0</v>
      </c>
      <c r="U43" s="114">
        <f t="shared" si="3"/>
        <v>0</v>
      </c>
      <c r="W43" s="131"/>
      <c r="X43" s="130"/>
      <c r="Y43" s="10"/>
      <c r="AA43" s="126"/>
      <c r="AB43" s="5"/>
      <c r="AC43" s="5"/>
      <c r="AD43" s="10"/>
    </row>
    <row r="44" spans="1:30" hidden="1" x14ac:dyDescent="0.35">
      <c r="A44" s="120">
        <v>202307041</v>
      </c>
      <c r="B44" s="57">
        <v>45110</v>
      </c>
      <c r="C44" s="37" t="s">
        <v>717</v>
      </c>
      <c r="D44" s="21" t="str">
        <f>VLOOKUP(C44,'Customer List'!$A$3:$N$4129,2,0)</f>
        <v>美江冷热甜品                                           Blk 503 #01-15 West Coast Drive Singapore 120503</v>
      </c>
      <c r="E44" s="42" t="s">
        <v>789</v>
      </c>
      <c r="F44" s="50">
        <v>243.8</v>
      </c>
      <c r="G44" s="128">
        <v>19.5</v>
      </c>
      <c r="H44" s="50">
        <v>263.3</v>
      </c>
      <c r="I44" s="113">
        <v>45110</v>
      </c>
      <c r="J44" s="21"/>
      <c r="K44" s="50">
        <f t="shared" si="1"/>
        <v>0</v>
      </c>
      <c r="L44" s="136"/>
      <c r="M44" s="36"/>
      <c r="N44" s="136"/>
      <c r="O44" s="136"/>
      <c r="P44" s="36"/>
      <c r="Q44" s="136"/>
      <c r="R44" s="36"/>
      <c r="S44" s="136">
        <f t="shared" si="2"/>
        <v>0</v>
      </c>
      <c r="T44" s="61">
        <v>63.42</v>
      </c>
      <c r="U44" s="114">
        <f t="shared" si="3"/>
        <v>0.24086593239650589</v>
      </c>
      <c r="W44" s="36"/>
      <c r="X44" s="130"/>
      <c r="Y44" s="10">
        <f>Y42-X44</f>
        <v>33227.644800000009</v>
      </c>
      <c r="AA44" s="126"/>
      <c r="AB44" s="5"/>
      <c r="AC44" s="5"/>
      <c r="AD44" s="10">
        <f>AD42+AB44-AC44</f>
        <v>250</v>
      </c>
    </row>
    <row r="45" spans="1:30" hidden="1" x14ac:dyDescent="0.35">
      <c r="A45" s="120">
        <v>202307042</v>
      </c>
      <c r="B45" s="57">
        <v>45110</v>
      </c>
      <c r="C45" s="37" t="s">
        <v>903</v>
      </c>
      <c r="D45" s="21" t="str">
        <f>VLOOKUP(C45,'Customer List'!$A$3:$N$4129,2,0)</f>
        <v>R&amp;B TEA SINGAPORE                                                      991 BUANGKOK LINK #01-27 SINGAPORE 530991</v>
      </c>
      <c r="E45" s="42" t="s">
        <v>694</v>
      </c>
      <c r="F45" s="50">
        <v>55.6</v>
      </c>
      <c r="G45" s="128">
        <v>4.45</v>
      </c>
      <c r="H45" s="50"/>
      <c r="I45" s="113"/>
      <c r="J45" s="21"/>
      <c r="K45" s="50">
        <f t="shared" si="1"/>
        <v>60.050000000000004</v>
      </c>
      <c r="L45" s="36"/>
      <c r="M45" s="36"/>
      <c r="N45" s="136">
        <f>K45</f>
        <v>60.050000000000004</v>
      </c>
      <c r="O45" s="136"/>
      <c r="P45" s="36"/>
      <c r="Q45" s="136"/>
      <c r="R45" s="36"/>
      <c r="S45" s="136">
        <f t="shared" si="2"/>
        <v>0</v>
      </c>
      <c r="T45" s="61">
        <v>32.32</v>
      </c>
      <c r="U45" s="114">
        <f t="shared" si="3"/>
        <v>0.53821815154038299</v>
      </c>
      <c r="W45" s="36"/>
      <c r="X45" s="130"/>
      <c r="Y45" s="10">
        <f>Y44-X45</f>
        <v>33227.644800000009</v>
      </c>
      <c r="AA45" s="126"/>
      <c r="AB45" s="5"/>
      <c r="AC45" s="5"/>
      <c r="AD45" s="10">
        <f t="shared" si="5"/>
        <v>250</v>
      </c>
    </row>
    <row r="46" spans="1:30" hidden="1" x14ac:dyDescent="0.35">
      <c r="A46" s="120">
        <v>202307042</v>
      </c>
      <c r="B46" s="57">
        <v>45108</v>
      </c>
      <c r="C46" s="37" t="s">
        <v>895</v>
      </c>
      <c r="D46" s="21" t="str">
        <f>VLOOKUP(C46,'Customer List'!$A$3:$N$4129,2,0)</f>
        <v xml:space="preserve">FOOD REPUBLIC PTE LTD                                   Vivo City @Ice Shop #16                                         1, Harbourfront Walk #03-01, VivoCity   Singapore 098585                           </v>
      </c>
      <c r="E46" s="42" t="s">
        <v>11</v>
      </c>
      <c r="F46" s="50">
        <v>11.4</v>
      </c>
      <c r="G46" s="128">
        <v>0.91</v>
      </c>
      <c r="H46" s="50"/>
      <c r="I46" s="113"/>
      <c r="J46" s="21"/>
      <c r="K46" s="50">
        <f t="shared" ref="K46" si="7">F46+G46-H46-J46</f>
        <v>12.31</v>
      </c>
      <c r="L46" s="36"/>
      <c r="M46" s="36"/>
      <c r="N46" s="136"/>
      <c r="O46" s="136"/>
      <c r="P46" s="136">
        <f>K46</f>
        <v>12.31</v>
      </c>
      <c r="Q46" s="136"/>
      <c r="R46" s="36"/>
      <c r="S46" s="136">
        <f t="shared" ref="S46" si="8">SUM(F46:G46)-H46-SUM(L46:R46)</f>
        <v>0</v>
      </c>
      <c r="T46" s="61">
        <v>-3.6</v>
      </c>
      <c r="U46" s="114">
        <f t="shared" ref="U46" si="9">T46/(F46+G46)</f>
        <v>-0.29244516653127539</v>
      </c>
      <c r="W46" s="36"/>
      <c r="X46" s="130"/>
      <c r="Y46" s="10"/>
      <c r="AA46" s="126"/>
      <c r="AB46" s="5"/>
      <c r="AC46" s="5"/>
      <c r="AD46" s="10"/>
    </row>
    <row r="47" spans="1:30" hidden="1" x14ac:dyDescent="0.35">
      <c r="A47" s="120">
        <v>202307043</v>
      </c>
      <c r="B47" s="57">
        <v>45110</v>
      </c>
      <c r="C47" s="37" t="s">
        <v>918</v>
      </c>
      <c r="D47" s="21" t="str">
        <f>VLOOKUP(C47,'Customer List'!$A$3:$N$4129,2,0)</f>
        <v>R&amp;B TEA SINGAPORE                                                 LE QUEST, 4 BUKIT BATOK STREET 41 #01-47 SINGAPORE 657991</v>
      </c>
      <c r="E47" s="42" t="s">
        <v>789</v>
      </c>
      <c r="F47" s="50">
        <v>29.5</v>
      </c>
      <c r="G47" s="128">
        <v>2.36</v>
      </c>
      <c r="H47" s="50"/>
      <c r="I47" s="113"/>
      <c r="J47" s="21"/>
      <c r="K47" s="50">
        <f t="shared" si="1"/>
        <v>31.86</v>
      </c>
      <c r="L47" s="136"/>
      <c r="M47" s="36"/>
      <c r="N47" s="136">
        <f>K47</f>
        <v>31.86</v>
      </c>
      <c r="O47" s="136"/>
      <c r="P47" s="36"/>
      <c r="Q47" s="136"/>
      <c r="R47" s="36"/>
      <c r="S47" s="136">
        <f t="shared" si="2"/>
        <v>0</v>
      </c>
      <c r="T47" s="61">
        <v>18.16</v>
      </c>
      <c r="U47" s="114">
        <f t="shared" si="3"/>
        <v>0.56999372253609548</v>
      </c>
      <c r="W47" s="36"/>
      <c r="X47" s="130"/>
      <c r="Y47" s="10">
        <f>Y45-X47</f>
        <v>33227.644800000009</v>
      </c>
      <c r="AA47" s="132"/>
      <c r="AB47" s="5"/>
      <c r="AC47" s="5"/>
      <c r="AD47" s="10">
        <f>AD45+AB47-AC47</f>
        <v>250</v>
      </c>
    </row>
    <row r="48" spans="1:30" hidden="1" x14ac:dyDescent="0.35">
      <c r="A48" s="120">
        <v>202307044</v>
      </c>
      <c r="B48" s="57">
        <v>45110</v>
      </c>
      <c r="C48" s="37" t="s">
        <v>629</v>
      </c>
      <c r="D48" s="21" t="str">
        <f>VLOOKUP(C48,'Customer List'!$A$3:$N$4129,2,0)</f>
        <v xml:space="preserve">Koufu - Dessert                                        632, Bukit Batok Central #01-132 Singapore 650632                                                </v>
      </c>
      <c r="E48" s="42" t="s">
        <v>789</v>
      </c>
      <c r="F48" s="50">
        <v>226.5</v>
      </c>
      <c r="G48" s="128">
        <v>18.12</v>
      </c>
      <c r="H48" s="50"/>
      <c r="I48" s="113"/>
      <c r="J48" s="21"/>
      <c r="K48" s="50">
        <f t="shared" si="1"/>
        <v>244.62</v>
      </c>
      <c r="L48" s="136">
        <f>K48</f>
        <v>244.62</v>
      </c>
      <c r="M48" s="36"/>
      <c r="N48" s="136"/>
      <c r="O48" s="136"/>
      <c r="P48" s="36"/>
      <c r="Q48" s="136"/>
      <c r="R48" s="36"/>
      <c r="S48" s="136">
        <f t="shared" si="2"/>
        <v>0</v>
      </c>
      <c r="T48" s="61">
        <v>59.31</v>
      </c>
      <c r="U48" s="114">
        <f t="shared" si="3"/>
        <v>0.24245768947755703</v>
      </c>
      <c r="W48" s="36"/>
      <c r="X48" s="130"/>
      <c r="Y48" s="10">
        <f t="shared" si="4"/>
        <v>33227.644800000009</v>
      </c>
      <c r="AA48" s="126"/>
      <c r="AB48" s="5"/>
      <c r="AC48" s="5"/>
      <c r="AD48" s="10">
        <f t="shared" si="5"/>
        <v>250</v>
      </c>
    </row>
    <row r="49" spans="1:30" hidden="1" x14ac:dyDescent="0.35">
      <c r="A49" s="120">
        <v>202307045</v>
      </c>
      <c r="B49" s="57">
        <v>45110</v>
      </c>
      <c r="C49" s="37" t="s">
        <v>783</v>
      </c>
      <c r="D49" s="21" t="str">
        <f>VLOOKUP(C49,'Customer List'!$A$3:$N$4129,2,0)</f>
        <v>Tiong Bahru Soya Bean                                                        52 Tiong Bahru Road #02-63.    Singapore 168716</v>
      </c>
      <c r="E49" s="42" t="s">
        <v>789</v>
      </c>
      <c r="F49" s="50">
        <v>201.8</v>
      </c>
      <c r="G49" s="128">
        <v>16.14</v>
      </c>
      <c r="H49" s="50">
        <v>217.94</v>
      </c>
      <c r="I49" s="113">
        <v>45110</v>
      </c>
      <c r="J49" s="21"/>
      <c r="K49" s="50">
        <f t="shared" si="1"/>
        <v>0</v>
      </c>
      <c r="L49" s="136"/>
      <c r="M49" s="36"/>
      <c r="N49" s="136"/>
      <c r="O49" s="36"/>
      <c r="P49" s="36"/>
      <c r="Q49" s="136"/>
      <c r="R49" s="36"/>
      <c r="S49" s="136">
        <f t="shared" si="2"/>
        <v>0</v>
      </c>
      <c r="T49" s="61">
        <v>43.56</v>
      </c>
      <c r="U49" s="114">
        <f t="shared" si="3"/>
        <v>0.19987152427273563</v>
      </c>
      <c r="W49" s="131"/>
      <c r="X49" s="130"/>
      <c r="Y49" s="10">
        <f t="shared" si="4"/>
        <v>33227.644800000009</v>
      </c>
      <c r="AA49" s="126"/>
      <c r="AB49" s="5"/>
      <c r="AC49" s="5"/>
      <c r="AD49" s="10">
        <f t="shared" si="5"/>
        <v>250</v>
      </c>
    </row>
    <row r="50" spans="1:30" hidden="1" x14ac:dyDescent="0.35">
      <c r="A50" s="120">
        <v>202307046</v>
      </c>
      <c r="B50" s="57">
        <v>45110</v>
      </c>
      <c r="C50" s="37" t="s">
        <v>666</v>
      </c>
      <c r="D50" s="21" t="str">
        <f>VLOOKUP(C50,'Customer List'!$A$3:$N$4129,2,0)</f>
        <v>Koufu Rasapura Masters                    2, Bayfront Avenue #B2-49A/50A Singapore 018972                               (Fruit)</v>
      </c>
      <c r="E50" s="42" t="s">
        <v>789</v>
      </c>
      <c r="F50" s="50">
        <v>70</v>
      </c>
      <c r="G50" s="128">
        <f t="shared" si="6"/>
        <v>5.6000000000000005</v>
      </c>
      <c r="H50" s="50"/>
      <c r="I50" s="113"/>
      <c r="J50" s="21"/>
      <c r="K50" s="50">
        <f t="shared" si="1"/>
        <v>75.599999999999994</v>
      </c>
      <c r="L50" s="136">
        <f>K50</f>
        <v>75.599999999999994</v>
      </c>
      <c r="M50" s="136"/>
      <c r="N50" s="136"/>
      <c r="O50" s="36"/>
      <c r="P50" s="36"/>
      <c r="Q50" s="136"/>
      <c r="R50" s="36"/>
      <c r="S50" s="136">
        <f t="shared" si="2"/>
        <v>0</v>
      </c>
      <c r="T50" s="61">
        <v>22.48</v>
      </c>
      <c r="U50" s="114">
        <f t="shared" si="3"/>
        <v>0.29735449735449737</v>
      </c>
      <c r="W50" s="131"/>
      <c r="X50" s="130"/>
      <c r="Y50" s="10">
        <f>Y49-X50</f>
        <v>33227.644800000009</v>
      </c>
      <c r="AA50" s="126"/>
      <c r="AB50" s="5"/>
      <c r="AC50" s="5"/>
      <c r="AD50" s="10">
        <f t="shared" si="5"/>
        <v>250</v>
      </c>
    </row>
    <row r="51" spans="1:30" hidden="1" x14ac:dyDescent="0.35">
      <c r="A51" s="120">
        <v>202307047</v>
      </c>
      <c r="B51" s="57">
        <v>45110</v>
      </c>
      <c r="C51" s="37" t="s">
        <v>624</v>
      </c>
      <c r="D51" s="21" t="str">
        <f>VLOOKUP(C51,'Customer List'!$A$3:$N$4129,2,0)</f>
        <v>Koufu Rasapura Masters                          2, Bayfront Avenue #B2-49A/50A Singapore 018972                              (Dessert)</v>
      </c>
      <c r="E51" s="42" t="s">
        <v>789</v>
      </c>
      <c r="F51" s="50">
        <v>537.5</v>
      </c>
      <c r="G51" s="128">
        <v>43</v>
      </c>
      <c r="H51" s="50"/>
      <c r="I51" s="113"/>
      <c r="J51" s="21"/>
      <c r="K51" s="50">
        <f t="shared" si="1"/>
        <v>580.5</v>
      </c>
      <c r="L51" s="136">
        <f>K51</f>
        <v>580.5</v>
      </c>
      <c r="M51" s="136"/>
      <c r="N51" s="36"/>
      <c r="O51" s="36"/>
      <c r="P51" s="136"/>
      <c r="Q51" s="136"/>
      <c r="R51" s="36"/>
      <c r="S51" s="136">
        <f t="shared" si="2"/>
        <v>0</v>
      </c>
      <c r="T51" s="61">
        <v>122.26</v>
      </c>
      <c r="U51" s="114">
        <f t="shared" si="3"/>
        <v>0.21061154177433247</v>
      </c>
      <c r="W51" s="36"/>
      <c r="X51" s="130"/>
      <c r="Y51" s="10">
        <f t="shared" si="4"/>
        <v>33227.644800000009</v>
      </c>
      <c r="AA51" s="132"/>
      <c r="AB51" s="5"/>
      <c r="AC51" s="5"/>
      <c r="AD51" s="10">
        <f t="shared" si="5"/>
        <v>250</v>
      </c>
    </row>
    <row r="52" spans="1:30" hidden="1" x14ac:dyDescent="0.35">
      <c r="A52" s="120">
        <v>202307048</v>
      </c>
      <c r="B52" s="57">
        <v>45110</v>
      </c>
      <c r="C52" s="37" t="s">
        <v>776</v>
      </c>
      <c r="D52" s="21" t="str">
        <f>VLOOKUP(C52,'Customer List'!$A$3:$N$4129,2,0)</f>
        <v>R&amp;B TEA SINGAPORE                                  2 BAYFRONT AVENUE #B2-49/53 MARINA BAY SANDS, SINGAPORE 018972</v>
      </c>
      <c r="E52" s="42" t="s">
        <v>789</v>
      </c>
      <c r="F52" s="50">
        <v>40.9</v>
      </c>
      <c r="G52" s="128">
        <v>3.27</v>
      </c>
      <c r="H52" s="50"/>
      <c r="I52" s="113"/>
      <c r="J52" s="21"/>
      <c r="K52" s="50">
        <f t="shared" si="1"/>
        <v>44.17</v>
      </c>
      <c r="L52" s="136"/>
      <c r="M52" s="136"/>
      <c r="N52" s="136">
        <f>K52</f>
        <v>44.17</v>
      </c>
      <c r="O52" s="36"/>
      <c r="P52" s="36"/>
      <c r="Q52" s="136"/>
      <c r="R52" s="36"/>
      <c r="S52" s="136">
        <f t="shared" si="2"/>
        <v>0</v>
      </c>
      <c r="T52" s="61">
        <v>15.43</v>
      </c>
      <c r="U52" s="114">
        <f t="shared" si="3"/>
        <v>0.34933212587729223</v>
      </c>
      <c r="W52" s="36"/>
      <c r="X52" s="130"/>
      <c r="Y52" s="10">
        <f t="shared" si="4"/>
        <v>33227.644800000009</v>
      </c>
      <c r="AA52" s="126"/>
      <c r="AB52" s="5"/>
      <c r="AC52" s="5"/>
      <c r="AD52" s="10">
        <f t="shared" si="5"/>
        <v>250</v>
      </c>
    </row>
    <row r="53" spans="1:30" hidden="1" x14ac:dyDescent="0.35">
      <c r="A53" s="120">
        <v>202307049</v>
      </c>
      <c r="B53" s="57">
        <v>45110</v>
      </c>
      <c r="C53" s="37" t="s">
        <v>985</v>
      </c>
      <c r="D53" s="21" t="str">
        <f>VLOOKUP(C53,'Customer List'!$A$3:$N$4129,2,0)</f>
        <v xml:space="preserve">FOOD REPUBLIC PTE LTD                                  Somerset Orchard@Drink stall No: 17   313 Orchard Road #05-01                Singapore 238895                           </v>
      </c>
      <c r="E53" s="42" t="s">
        <v>789</v>
      </c>
      <c r="F53" s="50">
        <v>61.18</v>
      </c>
      <c r="G53" s="128">
        <v>4.8899999999999997</v>
      </c>
      <c r="H53" s="50"/>
      <c r="I53" s="113"/>
      <c r="J53" s="21"/>
      <c r="K53" s="50">
        <f t="shared" si="1"/>
        <v>66.069999999999993</v>
      </c>
      <c r="L53" s="136"/>
      <c r="M53" s="36"/>
      <c r="N53" s="36"/>
      <c r="O53" s="36"/>
      <c r="P53" s="136">
        <f>K53</f>
        <v>66.069999999999993</v>
      </c>
      <c r="Q53" s="136"/>
      <c r="R53" s="36"/>
      <c r="S53" s="136">
        <f t="shared" si="2"/>
        <v>0</v>
      </c>
      <c r="T53" s="61">
        <v>24.69</v>
      </c>
      <c r="U53" s="114">
        <f t="shared" si="3"/>
        <v>0.37369456636900261</v>
      </c>
      <c r="W53" s="36"/>
      <c r="X53" s="130"/>
      <c r="Y53" s="10">
        <f t="shared" si="4"/>
        <v>33227.644800000009</v>
      </c>
      <c r="AA53" s="126"/>
      <c r="AB53" s="5"/>
      <c r="AC53" s="5"/>
      <c r="AD53" s="10">
        <f t="shared" si="5"/>
        <v>250</v>
      </c>
    </row>
    <row r="54" spans="1:30" hidden="1" x14ac:dyDescent="0.35">
      <c r="A54" s="120">
        <v>202307050</v>
      </c>
      <c r="B54" s="57">
        <v>45110</v>
      </c>
      <c r="C54" s="37" t="s">
        <v>927</v>
      </c>
      <c r="D54" s="21" t="str">
        <f>VLOOKUP(C54,'Customer List'!$A$3:$N$4129,2,0)</f>
        <v xml:space="preserve">FOOD REPUBLIC PTE LTD                                  Somerset Orchard@Ice shop No: 17   313 Orchard Road #05-01                Singapore 238895                           </v>
      </c>
      <c r="E54" s="42" t="s">
        <v>789</v>
      </c>
      <c r="F54" s="50">
        <v>97.1</v>
      </c>
      <c r="G54" s="128">
        <v>7.77</v>
      </c>
      <c r="H54" s="50"/>
      <c r="I54" s="113"/>
      <c r="J54" s="21"/>
      <c r="K54" s="50">
        <f t="shared" si="1"/>
        <v>104.86999999999999</v>
      </c>
      <c r="L54" s="136"/>
      <c r="M54" s="36"/>
      <c r="N54" s="36"/>
      <c r="O54" s="36"/>
      <c r="P54" s="136">
        <f>K54</f>
        <v>104.86999999999999</v>
      </c>
      <c r="Q54" s="136"/>
      <c r="R54" s="136"/>
      <c r="S54" s="136">
        <f t="shared" si="2"/>
        <v>0</v>
      </c>
      <c r="T54" s="61">
        <v>31.3</v>
      </c>
      <c r="U54" s="114">
        <f t="shared" si="3"/>
        <v>0.29846476590063892</v>
      </c>
      <c r="W54" s="36"/>
      <c r="X54" s="130"/>
      <c r="Y54" s="10">
        <f t="shared" si="4"/>
        <v>33227.644800000009</v>
      </c>
      <c r="AA54" s="126"/>
      <c r="AB54" s="5"/>
      <c r="AC54" s="5"/>
      <c r="AD54" s="10">
        <f t="shared" si="5"/>
        <v>250</v>
      </c>
    </row>
    <row r="55" spans="1:30" hidden="1" x14ac:dyDescent="0.35">
      <c r="A55" s="120">
        <v>202307051</v>
      </c>
      <c r="B55" s="57">
        <v>45110</v>
      </c>
      <c r="C55" s="37" t="s">
        <v>988</v>
      </c>
      <c r="D55" s="21" t="str">
        <f>VLOOKUP(C55,'Customer List'!$A$3:$N$4129,2,0)</f>
        <v>S111 Pte Ltd                                              No 39, Greenwich Drive. #01-12  Blk 8, Tampines Logistics Hub  Singapore 533863.</v>
      </c>
      <c r="E55" s="42" t="s">
        <v>789</v>
      </c>
      <c r="F55" s="50">
        <v>163.5</v>
      </c>
      <c r="G55" s="128">
        <f t="shared" si="6"/>
        <v>13.08</v>
      </c>
      <c r="H55" s="50"/>
      <c r="I55" s="113"/>
      <c r="J55" s="21"/>
      <c r="K55" s="50">
        <f t="shared" si="1"/>
        <v>176.58</v>
      </c>
      <c r="L55" s="136"/>
      <c r="M55" s="36"/>
      <c r="N55" s="136"/>
      <c r="O55" s="136"/>
      <c r="P55" s="136">
        <f>K55</f>
        <v>176.58</v>
      </c>
      <c r="Q55" s="136"/>
      <c r="R55" s="36"/>
      <c r="S55" s="136">
        <f t="shared" si="2"/>
        <v>0</v>
      </c>
      <c r="T55" s="61">
        <v>58.6</v>
      </c>
      <c r="U55" s="114">
        <f t="shared" si="3"/>
        <v>0.33186091290066821</v>
      </c>
      <c r="W55" s="36"/>
      <c r="X55" s="130"/>
      <c r="Y55" s="10">
        <f t="shared" si="4"/>
        <v>33227.644800000009</v>
      </c>
      <c r="AA55" s="132"/>
      <c r="AB55" s="5"/>
      <c r="AC55" s="5"/>
      <c r="AD55" s="10">
        <f t="shared" si="5"/>
        <v>250</v>
      </c>
    </row>
    <row r="56" spans="1:30" hidden="1" x14ac:dyDescent="0.35">
      <c r="A56" s="120">
        <v>202307052</v>
      </c>
      <c r="B56" s="57">
        <v>45110</v>
      </c>
      <c r="C56" s="37" t="s">
        <v>917</v>
      </c>
      <c r="D56" s="21" t="str">
        <f>VLOOKUP(C56,'Customer List'!$A$3:$N$4129,2,0)</f>
        <v xml:space="preserve">FOOD REPUBLIC PTE LTD                                   Vivo City @Ice Shop #16                                         1, Harbourfront Walk #03-01, VivoCity   Singapore 098585                           </v>
      </c>
      <c r="E56" s="42" t="s">
        <v>789</v>
      </c>
      <c r="F56" s="50">
        <v>106.9</v>
      </c>
      <c r="G56" s="128">
        <v>8.5500000000000007</v>
      </c>
      <c r="H56" s="50"/>
      <c r="I56" s="113"/>
      <c r="J56" s="21"/>
      <c r="K56" s="50">
        <f t="shared" si="1"/>
        <v>115.45</v>
      </c>
      <c r="L56" s="136"/>
      <c r="M56" s="36"/>
      <c r="N56" s="36"/>
      <c r="O56" s="136"/>
      <c r="P56" s="136">
        <f>K56</f>
        <v>115.45</v>
      </c>
      <c r="Q56" s="136"/>
      <c r="R56" s="36"/>
      <c r="S56" s="136">
        <f t="shared" si="2"/>
        <v>0</v>
      </c>
      <c r="T56" s="61">
        <v>20.75</v>
      </c>
      <c r="U56" s="114">
        <f t="shared" si="3"/>
        <v>0.17973148549155479</v>
      </c>
      <c r="W56" s="36"/>
      <c r="X56" s="130"/>
      <c r="Y56" s="10">
        <f t="shared" si="4"/>
        <v>33227.644800000009</v>
      </c>
      <c r="AA56" s="126"/>
      <c r="AB56" s="5"/>
      <c r="AC56" s="5"/>
      <c r="AD56" s="10">
        <f t="shared" si="5"/>
        <v>250</v>
      </c>
    </row>
    <row r="57" spans="1:30" hidden="1" x14ac:dyDescent="0.35">
      <c r="A57" s="120">
        <v>202307053</v>
      </c>
      <c r="B57" s="57">
        <v>45110</v>
      </c>
      <c r="C57" s="37" t="s">
        <v>916</v>
      </c>
      <c r="D57" s="21" t="str">
        <f>VLOOKUP(C57,'Customer List'!$A$3:$N$4129,2,0)</f>
        <v xml:space="preserve">FOOD REPUBLIC PTE LTD                                   Vivo City @Drink Stall #16A                                         1, Harbourfront Walk #03-01, VivoCity   Singapore 098585                           </v>
      </c>
      <c r="E57" s="42" t="s">
        <v>789</v>
      </c>
      <c r="F57" s="50">
        <v>36.04</v>
      </c>
      <c r="G57" s="128">
        <v>2.88</v>
      </c>
      <c r="H57" s="50"/>
      <c r="I57" s="113"/>
      <c r="J57" s="21"/>
      <c r="K57" s="50">
        <f t="shared" si="1"/>
        <v>38.92</v>
      </c>
      <c r="L57" s="36"/>
      <c r="M57" s="36"/>
      <c r="N57" s="36"/>
      <c r="O57" s="136"/>
      <c r="P57" s="136">
        <f>K57</f>
        <v>38.92</v>
      </c>
      <c r="Q57" s="136"/>
      <c r="R57" s="36"/>
      <c r="S57" s="136">
        <f t="shared" si="2"/>
        <v>0</v>
      </c>
      <c r="T57" s="61">
        <v>13.23</v>
      </c>
      <c r="U57" s="114">
        <f t="shared" si="3"/>
        <v>0.33992805755395683</v>
      </c>
      <c r="W57" s="36"/>
      <c r="X57" s="130"/>
      <c r="Y57" s="10">
        <f t="shared" si="4"/>
        <v>33227.644800000009</v>
      </c>
      <c r="AA57" s="132"/>
      <c r="AB57" s="5"/>
      <c r="AC57" s="5"/>
      <c r="AD57" s="10">
        <f t="shared" si="5"/>
        <v>250</v>
      </c>
    </row>
    <row r="58" spans="1:30" hidden="1" x14ac:dyDescent="0.35">
      <c r="A58" s="120">
        <v>202307054</v>
      </c>
      <c r="B58" s="57">
        <v>45110</v>
      </c>
      <c r="C58" s="37" t="s">
        <v>627</v>
      </c>
      <c r="D58" s="21" t="str">
        <f>VLOOKUP(C58,'Customer List'!$A$3:$N$4129,2,0)</f>
        <v>Balestier Market Pte Ltd                       411, Balestier Road.                         Singapore 329930                                                (Drink Stall)</v>
      </c>
      <c r="E58" s="42" t="s">
        <v>789</v>
      </c>
      <c r="F58" s="50">
        <v>238.5</v>
      </c>
      <c r="G58" s="128">
        <v>19.079999999999998</v>
      </c>
      <c r="H58" s="50"/>
      <c r="I58" s="113"/>
      <c r="J58" s="21"/>
      <c r="K58" s="50">
        <f t="shared" si="1"/>
        <v>257.58</v>
      </c>
      <c r="L58" s="136"/>
      <c r="M58" s="36"/>
      <c r="N58" s="36"/>
      <c r="O58" s="136"/>
      <c r="P58" s="136"/>
      <c r="Q58" s="136">
        <f>K58</f>
        <v>257.58</v>
      </c>
      <c r="R58" s="36"/>
      <c r="S58" s="136">
        <f t="shared" si="2"/>
        <v>0</v>
      </c>
      <c r="T58" s="61">
        <v>47.52</v>
      </c>
      <c r="U58" s="114">
        <f t="shared" si="3"/>
        <v>0.18448637316561847</v>
      </c>
      <c r="W58" s="36"/>
      <c r="X58" s="130"/>
      <c r="Y58" s="10">
        <f t="shared" si="4"/>
        <v>33227.644800000009</v>
      </c>
      <c r="AA58" s="126"/>
      <c r="AB58" s="5"/>
      <c r="AC58" s="5"/>
      <c r="AD58" s="10">
        <f t="shared" si="5"/>
        <v>250</v>
      </c>
    </row>
    <row r="59" spans="1:30" hidden="1" x14ac:dyDescent="0.35">
      <c r="A59" s="120">
        <v>202307055</v>
      </c>
      <c r="B59" s="57">
        <v>45110</v>
      </c>
      <c r="C59" s="37" t="s">
        <v>628</v>
      </c>
      <c r="D59" s="21" t="str">
        <f>VLOOKUP(C59,'Customer List'!$A$3:$N$4129,2,0)</f>
        <v xml:space="preserve">Balestier Market Pte Ltd                      411, Balestier Road.                          Singapore 329930                                      (Dessert Stall) </v>
      </c>
      <c r="E59" s="42" t="s">
        <v>789</v>
      </c>
      <c r="F59" s="50">
        <v>420.7</v>
      </c>
      <c r="G59" s="128">
        <v>33.659999999999997</v>
      </c>
      <c r="H59" s="50"/>
      <c r="I59" s="113"/>
      <c r="J59" s="21"/>
      <c r="K59" s="50">
        <f t="shared" si="1"/>
        <v>454.36</v>
      </c>
      <c r="L59" s="136"/>
      <c r="M59" s="36"/>
      <c r="N59" s="136"/>
      <c r="O59" s="136"/>
      <c r="P59" s="36"/>
      <c r="Q59" s="136">
        <f>K59</f>
        <v>454.36</v>
      </c>
      <c r="R59" s="36"/>
      <c r="S59" s="136">
        <f t="shared" si="2"/>
        <v>0</v>
      </c>
      <c r="T59" s="61">
        <v>131.97</v>
      </c>
      <c r="U59" s="114">
        <f t="shared" si="3"/>
        <v>0.29045250462188571</v>
      </c>
      <c r="W59" s="131"/>
      <c r="X59" s="130"/>
      <c r="Y59" s="10">
        <f t="shared" si="4"/>
        <v>33227.644800000009</v>
      </c>
      <c r="AA59" s="126"/>
      <c r="AB59" s="5"/>
      <c r="AC59" s="5"/>
      <c r="AD59" s="10">
        <f t="shared" si="5"/>
        <v>250</v>
      </c>
    </row>
    <row r="60" spans="1:30" hidden="1" x14ac:dyDescent="0.35">
      <c r="A60" s="120">
        <v>202307056</v>
      </c>
      <c r="B60" s="57">
        <v>45110</v>
      </c>
      <c r="C60" s="37" t="s">
        <v>976</v>
      </c>
      <c r="D60" s="21" t="str">
        <f>VLOOKUP(C60,'Customer List'!$A$3:$N$4129,2,0)</f>
        <v>FOOD DYNASTY PTE LTD                                                                                          101 THOMSON ROAD #B1-56 UNITED SQUARE SINGAPORE 307591</v>
      </c>
      <c r="E60" s="42" t="s">
        <v>789</v>
      </c>
      <c r="F60" s="50">
        <v>142.69999999999999</v>
      </c>
      <c r="G60" s="128">
        <v>11.42</v>
      </c>
      <c r="H60" s="50"/>
      <c r="I60" s="113"/>
      <c r="J60" s="21"/>
      <c r="K60" s="50">
        <f t="shared" si="1"/>
        <v>154.11999999999998</v>
      </c>
      <c r="L60" s="136"/>
      <c r="M60" s="36"/>
      <c r="N60" s="136"/>
      <c r="O60" s="136"/>
      <c r="P60" s="36"/>
      <c r="Q60" s="136">
        <f>K60</f>
        <v>154.11999999999998</v>
      </c>
      <c r="R60" s="36"/>
      <c r="S60" s="136">
        <f t="shared" si="2"/>
        <v>0</v>
      </c>
      <c r="T60" s="61">
        <v>46.52</v>
      </c>
      <c r="U60" s="114">
        <f t="shared" si="3"/>
        <v>0.301842719958474</v>
      </c>
      <c r="W60" s="131"/>
      <c r="X60" s="130"/>
      <c r="Y60" s="10">
        <f t="shared" si="4"/>
        <v>33227.644800000009</v>
      </c>
      <c r="AA60" s="126"/>
      <c r="AB60" s="5"/>
      <c r="AC60" s="5"/>
      <c r="AD60" s="10">
        <f t="shared" si="5"/>
        <v>250</v>
      </c>
    </row>
    <row r="61" spans="1:30" hidden="1" x14ac:dyDescent="0.35">
      <c r="A61" s="120">
        <v>202307057</v>
      </c>
      <c r="B61" s="57">
        <v>45110</v>
      </c>
      <c r="C61" s="37" t="s">
        <v>634</v>
      </c>
      <c r="D61" s="21" t="str">
        <f>VLOOKUP(C61,'Customer List'!$A$3:$N$4129,2,0)</f>
        <v xml:space="preserve">Zhu Fang Ruo                                                11 Canberra Road #01-05. Singapore 759775.              </v>
      </c>
      <c r="E61" s="42" t="s">
        <v>694</v>
      </c>
      <c r="F61" s="50">
        <v>198.5</v>
      </c>
      <c r="G61" s="128">
        <v>15.88</v>
      </c>
      <c r="H61" s="50"/>
      <c r="I61" s="113"/>
      <c r="J61" s="21"/>
      <c r="K61" s="50">
        <f t="shared" si="1"/>
        <v>214.38</v>
      </c>
      <c r="L61" s="136"/>
      <c r="M61" s="36"/>
      <c r="N61" s="136"/>
      <c r="O61" s="36"/>
      <c r="P61" s="36"/>
      <c r="Q61" s="136">
        <f>K61</f>
        <v>214.38</v>
      </c>
      <c r="R61" s="36"/>
      <c r="S61" s="136">
        <f t="shared" si="2"/>
        <v>0</v>
      </c>
      <c r="T61" s="61">
        <v>59.43</v>
      </c>
      <c r="U61" s="114">
        <f t="shared" si="3"/>
        <v>0.27721802406940949</v>
      </c>
      <c r="W61" s="36"/>
      <c r="X61" s="130"/>
      <c r="Y61" s="10">
        <f t="shared" si="4"/>
        <v>33227.644800000009</v>
      </c>
      <c r="AA61" s="126"/>
      <c r="AB61" s="5"/>
      <c r="AC61" s="5"/>
      <c r="AD61" s="10">
        <f t="shared" si="5"/>
        <v>250</v>
      </c>
    </row>
    <row r="62" spans="1:30" hidden="1" x14ac:dyDescent="0.35">
      <c r="A62" s="120">
        <v>202307058</v>
      </c>
      <c r="B62" s="57">
        <v>45110</v>
      </c>
      <c r="C62" s="37" t="s">
        <v>986</v>
      </c>
      <c r="D62" s="21" t="str">
        <f>VLOOKUP(C62,'Customer List'!$A$3:$N$4129,2,0)</f>
        <v xml:space="preserve">Koufu -  Dim Sum                                             735. Pasir Ris West Plaza.                                  Pasir Ris Street 72 #01-336.                               Singapore 510735          </v>
      </c>
      <c r="E62" s="42" t="s">
        <v>694</v>
      </c>
      <c r="F62" s="50">
        <v>122.5</v>
      </c>
      <c r="G62" s="128">
        <v>9.8000000000000007</v>
      </c>
      <c r="H62" s="50"/>
      <c r="I62" s="113"/>
      <c r="J62" s="21"/>
      <c r="K62" s="50">
        <f t="shared" si="1"/>
        <v>132.30000000000001</v>
      </c>
      <c r="L62" s="136">
        <f>K62</f>
        <v>132.30000000000001</v>
      </c>
      <c r="M62" s="36"/>
      <c r="N62" s="136"/>
      <c r="O62" s="136"/>
      <c r="P62" s="36"/>
      <c r="Q62" s="136"/>
      <c r="R62" s="36"/>
      <c r="S62" s="136">
        <f t="shared" si="2"/>
        <v>0</v>
      </c>
      <c r="T62" s="61">
        <v>26.88</v>
      </c>
      <c r="U62" s="114">
        <f t="shared" si="3"/>
        <v>0.20317460317460315</v>
      </c>
      <c r="W62" s="36"/>
      <c r="X62" s="130"/>
      <c r="Y62" s="10">
        <f t="shared" si="4"/>
        <v>33227.644800000009</v>
      </c>
      <c r="AA62" s="126"/>
      <c r="AB62" s="5"/>
      <c r="AC62" s="5"/>
      <c r="AD62" s="10">
        <f t="shared" si="5"/>
        <v>250</v>
      </c>
    </row>
    <row r="63" spans="1:30" hidden="1" x14ac:dyDescent="0.35">
      <c r="A63" s="120">
        <v>202307059</v>
      </c>
      <c r="B63" s="57">
        <v>45110</v>
      </c>
      <c r="C63" s="37" t="s">
        <v>635</v>
      </c>
      <c r="D63" s="21" t="str">
        <f>VLOOKUP(C63,'Customer List'!$A$3:$N$4129,2,0)</f>
        <v>顺发冷热清汤                                        Blk 190B Rivervale Drive                    #08-960 Singapore 542190</v>
      </c>
      <c r="E63" s="42" t="s">
        <v>694</v>
      </c>
      <c r="F63" s="50">
        <v>182.5</v>
      </c>
      <c r="G63" s="128">
        <v>14.6</v>
      </c>
      <c r="H63" s="50"/>
      <c r="I63" s="113"/>
      <c r="J63" s="21"/>
      <c r="K63" s="50">
        <f t="shared" si="1"/>
        <v>197.1</v>
      </c>
      <c r="L63" s="136"/>
      <c r="M63" s="36"/>
      <c r="N63" s="136"/>
      <c r="O63" s="136"/>
      <c r="P63" s="136"/>
      <c r="Q63" s="136"/>
      <c r="R63" s="136">
        <f>K63</f>
        <v>197.1</v>
      </c>
      <c r="S63" s="136">
        <f t="shared" si="2"/>
        <v>0</v>
      </c>
      <c r="T63" s="61">
        <v>40.619999999999997</v>
      </c>
      <c r="U63" s="114">
        <f t="shared" si="3"/>
        <v>0.20608828006088278</v>
      </c>
      <c r="W63" s="36"/>
      <c r="X63" s="130"/>
      <c r="Y63" s="10">
        <f t="shared" si="4"/>
        <v>33227.644800000009</v>
      </c>
      <c r="AA63" s="126"/>
      <c r="AB63" s="5"/>
      <c r="AC63" s="5"/>
      <c r="AD63" s="10">
        <f t="shared" si="5"/>
        <v>250</v>
      </c>
    </row>
    <row r="64" spans="1:30" hidden="1" x14ac:dyDescent="0.35">
      <c r="A64" s="120">
        <v>202307060</v>
      </c>
      <c r="B64" s="57">
        <v>45110</v>
      </c>
      <c r="C64" s="37" t="s">
        <v>727</v>
      </c>
      <c r="D64" s="21" t="str">
        <f>VLOOKUP(C64,'Customer List'!$A$3:$N$4129,2,0)</f>
        <v xml:space="preserve">ZHI YUAN COFFEE STALL                                                           Blk 151A  #01-81 Serangoon North Ave 2 Singapore </v>
      </c>
      <c r="E64" s="42" t="s">
        <v>694</v>
      </c>
      <c r="F64" s="50">
        <v>437.5</v>
      </c>
      <c r="G64" s="128">
        <v>35</v>
      </c>
      <c r="H64" s="50">
        <v>472.5</v>
      </c>
      <c r="I64" s="113">
        <v>45110</v>
      </c>
      <c r="J64" s="21"/>
      <c r="K64" s="50">
        <f t="shared" si="1"/>
        <v>0</v>
      </c>
      <c r="L64" s="136"/>
      <c r="M64" s="36"/>
      <c r="N64" s="136"/>
      <c r="O64" s="136"/>
      <c r="P64" s="36"/>
      <c r="Q64" s="136"/>
      <c r="R64" s="36"/>
      <c r="S64" s="136">
        <f t="shared" si="2"/>
        <v>0</v>
      </c>
      <c r="T64" s="61">
        <v>61.29</v>
      </c>
      <c r="U64" s="114">
        <f t="shared" si="3"/>
        <v>0.1297142857142857</v>
      </c>
      <c r="W64" s="131"/>
      <c r="X64" s="130"/>
      <c r="Y64" s="10">
        <f t="shared" si="4"/>
        <v>33227.644800000009</v>
      </c>
      <c r="AA64" s="126"/>
      <c r="AB64" s="5"/>
      <c r="AC64" s="5"/>
      <c r="AD64" s="10">
        <f t="shared" si="5"/>
        <v>250</v>
      </c>
    </row>
    <row r="65" spans="1:30" hidden="1" x14ac:dyDescent="0.35">
      <c r="A65" s="120">
        <v>202307061</v>
      </c>
      <c r="B65" s="57">
        <v>45110</v>
      </c>
      <c r="C65" s="37" t="s">
        <v>718</v>
      </c>
      <c r="D65" s="21" t="str">
        <f>VLOOKUP(C65,'Customer List'!$A$3:$N$4129,2,0)</f>
        <v xml:space="preserve">Koufu - Dessert                                      535 Clementi Road Block 51, Level 2 Ngee Ann Polythenic NIC Singapore 599489                  </v>
      </c>
      <c r="E65" s="42" t="s">
        <v>789</v>
      </c>
      <c r="F65" s="50">
        <v>363.5</v>
      </c>
      <c r="G65" s="128">
        <v>29.08</v>
      </c>
      <c r="H65" s="50"/>
      <c r="I65" s="113"/>
      <c r="J65" s="21"/>
      <c r="K65" s="50">
        <f t="shared" si="1"/>
        <v>392.58</v>
      </c>
      <c r="L65" s="136">
        <f>K65</f>
        <v>392.58</v>
      </c>
      <c r="M65" s="36"/>
      <c r="N65" s="36"/>
      <c r="O65" s="136"/>
      <c r="P65" s="36"/>
      <c r="Q65" s="136"/>
      <c r="R65" s="36"/>
      <c r="S65" s="136">
        <f t="shared" si="2"/>
        <v>0</v>
      </c>
      <c r="T65" s="61">
        <v>56.54</v>
      </c>
      <c r="U65" s="114">
        <f t="shared" si="3"/>
        <v>0.14402160069285241</v>
      </c>
      <c r="W65" s="36"/>
      <c r="X65" s="130"/>
      <c r="Y65" s="10">
        <f t="shared" si="4"/>
        <v>33227.644800000009</v>
      </c>
      <c r="AA65" s="126"/>
      <c r="AB65" s="5"/>
      <c r="AC65" s="5"/>
      <c r="AD65" s="10">
        <f t="shared" si="5"/>
        <v>250</v>
      </c>
    </row>
    <row r="66" spans="1:30" hidden="1" x14ac:dyDescent="0.35">
      <c r="A66" s="120">
        <v>202307062</v>
      </c>
      <c r="B66" s="57">
        <v>45110</v>
      </c>
      <c r="C66" s="37" t="s">
        <v>593</v>
      </c>
      <c r="D66" s="21" t="str">
        <f>VLOOKUP(C66,'Customer List'!$A$3:$N$4129,2,0)</f>
        <v xml:space="preserve">FOOD REPUBLIC PTE LTD                                   Parkway Parade @Juice Bar                     80 Marine Parade Road #B1-85        Singapore 449269                            </v>
      </c>
      <c r="E66" s="42" t="s">
        <v>694</v>
      </c>
      <c r="F66" s="50">
        <v>146</v>
      </c>
      <c r="G66" s="128">
        <v>11.68</v>
      </c>
      <c r="H66" s="50"/>
      <c r="I66" s="113"/>
      <c r="J66" s="21"/>
      <c r="K66" s="50">
        <f t="shared" si="1"/>
        <v>157.68</v>
      </c>
      <c r="L66" s="136"/>
      <c r="M66" s="36"/>
      <c r="N66" s="36"/>
      <c r="O66" s="136"/>
      <c r="P66" s="136">
        <f>K66</f>
        <v>157.68</v>
      </c>
      <c r="Q66" s="136"/>
      <c r="R66" s="136"/>
      <c r="S66" s="136">
        <f t="shared" si="2"/>
        <v>0</v>
      </c>
      <c r="T66" s="61">
        <v>50.6</v>
      </c>
      <c r="U66" s="114">
        <f t="shared" si="3"/>
        <v>0.32090309487569763</v>
      </c>
      <c r="W66" s="36"/>
      <c r="X66" s="130"/>
      <c r="Y66" s="10">
        <f t="shared" si="4"/>
        <v>33227.644800000009</v>
      </c>
      <c r="AA66" s="126"/>
      <c r="AB66" s="5"/>
      <c r="AC66" s="5"/>
      <c r="AD66" s="10">
        <f t="shared" si="5"/>
        <v>250</v>
      </c>
    </row>
    <row r="67" spans="1:30" hidden="1" x14ac:dyDescent="0.35">
      <c r="A67" s="120">
        <v>202307062</v>
      </c>
      <c r="B67" s="57">
        <v>45110</v>
      </c>
      <c r="C67" s="37" t="s">
        <v>676</v>
      </c>
      <c r="D67" s="21" t="str">
        <f>VLOOKUP(C67,'Customer List'!$A$3:$N$4129,2,0)</f>
        <v xml:space="preserve">Koufu - Dim Sum                                     Block 118 Rivervale Drive,                  #02-15/16 Rivervale Plaza     Singapore 540118                              </v>
      </c>
      <c r="E67" s="42" t="s">
        <v>694</v>
      </c>
      <c r="F67" s="50">
        <v>146.5</v>
      </c>
      <c r="G67" s="128">
        <v>11.72</v>
      </c>
      <c r="H67" s="50"/>
      <c r="I67" s="113"/>
      <c r="J67" s="21"/>
      <c r="K67" s="50">
        <f t="shared" ref="K67" si="10">F67+G67-H67-J67</f>
        <v>158.22</v>
      </c>
      <c r="L67" s="136">
        <f>K67</f>
        <v>158.22</v>
      </c>
      <c r="M67" s="36"/>
      <c r="N67" s="36"/>
      <c r="O67" s="136"/>
      <c r="P67" s="36"/>
      <c r="Q67" s="136"/>
      <c r="R67" s="136"/>
      <c r="S67" s="136">
        <f t="shared" ref="S67" si="11">SUM(F67:G67)-H67-SUM(L67:R67)</f>
        <v>0</v>
      </c>
      <c r="T67" s="61">
        <v>30.97</v>
      </c>
      <c r="U67" s="114">
        <f t="shared" ref="U67" si="12">T67/(F67+G67)</f>
        <v>0.19574010870939199</v>
      </c>
      <c r="W67" s="36"/>
      <c r="X67" s="130"/>
      <c r="Y67" s="10">
        <f t="shared" si="4"/>
        <v>33227.644800000009</v>
      </c>
      <c r="AA67" s="126"/>
      <c r="AB67" s="5"/>
      <c r="AC67" s="5"/>
      <c r="AD67" s="10">
        <f t="shared" si="5"/>
        <v>250</v>
      </c>
    </row>
    <row r="68" spans="1:30" hidden="1" x14ac:dyDescent="0.35">
      <c r="A68" s="21">
        <v>202307064</v>
      </c>
      <c r="B68" s="57">
        <v>45111</v>
      </c>
      <c r="C68" s="37"/>
      <c r="D68" s="21" t="e">
        <f>VLOOKUP(C68,'Customer List'!$A$3:$N$4129,2,0)</f>
        <v>#N/A</v>
      </c>
      <c r="E68" s="42"/>
      <c r="F68" s="50"/>
      <c r="G68" s="128">
        <f t="shared" si="6"/>
        <v>0</v>
      </c>
      <c r="H68" s="50"/>
      <c r="I68" s="113"/>
      <c r="J68" s="21"/>
      <c r="K68" s="50">
        <f t="shared" si="1"/>
        <v>0</v>
      </c>
      <c r="L68" s="36"/>
      <c r="M68" s="36"/>
      <c r="N68" s="36"/>
      <c r="O68" s="136"/>
      <c r="P68" s="136"/>
      <c r="Q68" s="136"/>
      <c r="R68" s="136"/>
      <c r="S68" s="136">
        <f t="shared" si="2"/>
        <v>0</v>
      </c>
      <c r="U68" s="114" t="e">
        <f t="shared" si="3"/>
        <v>#DIV/0!</v>
      </c>
      <c r="W68" s="36"/>
      <c r="X68" s="130"/>
      <c r="Y68" s="10">
        <f t="shared" si="4"/>
        <v>33227.644800000009</v>
      </c>
      <c r="AB68" s="5"/>
      <c r="AC68" s="5"/>
      <c r="AD68" s="10">
        <f t="shared" si="5"/>
        <v>250</v>
      </c>
    </row>
    <row r="69" spans="1:30" hidden="1" x14ac:dyDescent="0.35">
      <c r="A69" s="21">
        <v>202307065</v>
      </c>
      <c r="B69" s="57">
        <v>45111</v>
      </c>
      <c r="C69" s="37" t="s">
        <v>91</v>
      </c>
      <c r="D69" s="21" t="str">
        <f>VLOOKUP(C69,'Customer List'!$A$3:$N$4129,2,0)</f>
        <v xml:space="preserve">Spectrum Food Centre Pte Ltd               No.2 Woodlands Sector 1. #01-28  Woodlands Spectrum 1. Singapore 738068              </v>
      </c>
      <c r="E69" s="42" t="s">
        <v>789</v>
      </c>
      <c r="F69" s="50">
        <v>55.5</v>
      </c>
      <c r="G69" s="128">
        <v>4.4400000000000004</v>
      </c>
      <c r="H69" s="50"/>
      <c r="I69" s="113"/>
      <c r="J69" s="21"/>
      <c r="K69" s="50">
        <f t="shared" si="1"/>
        <v>59.94</v>
      </c>
      <c r="L69" s="136"/>
      <c r="M69" s="36"/>
      <c r="N69" s="36"/>
      <c r="O69" s="136"/>
      <c r="P69" s="136"/>
      <c r="Q69" s="136"/>
      <c r="R69" s="36"/>
      <c r="S69" s="136">
        <f t="shared" si="2"/>
        <v>59.94</v>
      </c>
      <c r="T69" s="61">
        <v>59.94</v>
      </c>
      <c r="U69" s="114">
        <f t="shared" si="3"/>
        <v>1</v>
      </c>
      <c r="W69" s="36"/>
      <c r="X69" s="130"/>
      <c r="Y69" s="10">
        <f t="shared" si="4"/>
        <v>33227.644800000009</v>
      </c>
      <c r="AB69" s="5"/>
      <c r="AC69" s="5"/>
      <c r="AD69" s="10">
        <f t="shared" si="5"/>
        <v>250</v>
      </c>
    </row>
    <row r="70" spans="1:30" hidden="1" x14ac:dyDescent="0.35">
      <c r="A70" s="120">
        <v>202307066</v>
      </c>
      <c r="B70" s="57">
        <v>45111</v>
      </c>
      <c r="C70" s="37" t="s">
        <v>39</v>
      </c>
      <c r="D70" s="21" t="str">
        <f>VLOOKUP(C70,'Customer List'!$A$3:$N$4129,2,0)</f>
        <v xml:space="preserve">Fork &amp; Spoon - Dessert                                10, Sinaran Drive #04-14 to 19,56 to 73. Novena Square 2 Singapore 307506                                            </v>
      </c>
      <c r="E70" s="42" t="s">
        <v>789</v>
      </c>
      <c r="F70" s="50">
        <v>129.5</v>
      </c>
      <c r="G70" s="128">
        <v>10.36</v>
      </c>
      <c r="H70" s="50"/>
      <c r="I70" s="113"/>
      <c r="J70" s="21"/>
      <c r="K70" s="50">
        <f t="shared" ref="K70:K135" si="13">F70+G70-H70-J70</f>
        <v>139.86000000000001</v>
      </c>
      <c r="L70" s="136">
        <f>K70</f>
        <v>139.86000000000001</v>
      </c>
      <c r="M70" s="36"/>
      <c r="N70" s="36"/>
      <c r="O70" s="136"/>
      <c r="P70" s="136"/>
      <c r="Q70" s="136"/>
      <c r="R70" s="36"/>
      <c r="S70" s="136">
        <f t="shared" ref="S70:S137" si="14">SUM(F70:G70)-H70-SUM(L70:R70)</f>
        <v>0</v>
      </c>
      <c r="T70" s="61">
        <v>27.73</v>
      </c>
      <c r="U70" s="114">
        <f t="shared" ref="U70:U137" si="15">T70/(F70+G70)</f>
        <v>0.19826969826969826</v>
      </c>
      <c r="W70" s="36"/>
      <c r="X70" s="130"/>
      <c r="Y70" s="10">
        <f t="shared" si="4"/>
        <v>33227.644800000009</v>
      </c>
      <c r="AB70" s="5"/>
      <c r="AC70" s="5"/>
      <c r="AD70" s="10">
        <f t="shared" si="5"/>
        <v>250</v>
      </c>
    </row>
    <row r="71" spans="1:30" hidden="1" x14ac:dyDescent="0.35">
      <c r="A71" s="120">
        <v>202307067</v>
      </c>
      <c r="B71" s="57">
        <v>45111</v>
      </c>
      <c r="C71" s="37" t="s">
        <v>82</v>
      </c>
      <c r="D71" s="21" t="str">
        <f>VLOOKUP(C71,'Customer List'!$A$3:$N$4129,2,0)</f>
        <v>Drink &amp; Dessert Stall                                 CCK Lots1 Stall #15.                                   21 Choa Chu Kang Ave 4, #04-15.               Lot One Shoppers Mall. Singapore 689812</v>
      </c>
      <c r="E71" s="42" t="s">
        <v>789</v>
      </c>
      <c r="F71" s="50">
        <v>422.8</v>
      </c>
      <c r="G71" s="128">
        <v>33.82</v>
      </c>
      <c r="H71" s="50"/>
      <c r="I71" s="113"/>
      <c r="J71" s="21"/>
      <c r="K71" s="160">
        <f t="shared" si="13"/>
        <v>456.62</v>
      </c>
      <c r="L71" s="136"/>
      <c r="M71" s="36"/>
      <c r="N71" s="136"/>
      <c r="O71" s="136">
        <f>K71</f>
        <v>456.62</v>
      </c>
      <c r="P71" s="136"/>
      <c r="Q71" s="136"/>
      <c r="R71" s="36"/>
      <c r="S71" s="136">
        <f t="shared" si="14"/>
        <v>0</v>
      </c>
      <c r="T71" s="61">
        <v>117.83</v>
      </c>
      <c r="U71" s="114">
        <f t="shared" si="15"/>
        <v>0.25804826770618894</v>
      </c>
      <c r="W71" s="36"/>
      <c r="X71" s="130"/>
      <c r="Y71" s="10">
        <f>Y70-X71</f>
        <v>33227.644800000009</v>
      </c>
      <c r="AB71" s="5"/>
      <c r="AC71" s="5"/>
      <c r="AD71" s="10">
        <f>AD70+AB71-AC71</f>
        <v>250</v>
      </c>
    </row>
    <row r="72" spans="1:30" hidden="1" x14ac:dyDescent="0.35">
      <c r="A72" s="120">
        <v>202307068</v>
      </c>
      <c r="B72" s="57">
        <v>45111</v>
      </c>
      <c r="C72" s="37" t="s">
        <v>34</v>
      </c>
      <c r="D72" s="21" t="str">
        <f>VLOOKUP(C72,'Customer List'!$A$3:$N$4129,2,0)</f>
        <v>Combined Stalls                                              1 Kim Seng Promenade #03-116. Great World City Singapore 237994</v>
      </c>
      <c r="E72" s="42" t="s">
        <v>789</v>
      </c>
      <c r="F72" s="50">
        <v>267.5</v>
      </c>
      <c r="G72" s="128">
        <v>21.4</v>
      </c>
      <c r="H72" s="50"/>
      <c r="I72" s="113"/>
      <c r="J72" s="21"/>
      <c r="K72" s="160">
        <f t="shared" si="13"/>
        <v>288.89999999999998</v>
      </c>
      <c r="L72" s="136"/>
      <c r="M72" s="36"/>
      <c r="N72" s="136"/>
      <c r="O72" s="136">
        <f>K72</f>
        <v>288.89999999999998</v>
      </c>
      <c r="P72" s="36"/>
      <c r="Q72" s="136"/>
      <c r="R72" s="36"/>
      <c r="S72" s="136">
        <f t="shared" si="14"/>
        <v>0</v>
      </c>
      <c r="T72" s="61">
        <v>81.52</v>
      </c>
      <c r="U72" s="114">
        <f t="shared" si="15"/>
        <v>0.28217376254759435</v>
      </c>
      <c r="W72" s="36"/>
      <c r="X72" s="130"/>
      <c r="Y72" s="10">
        <f t="shared" ref="Y72:Y73" si="16">Y71-X72</f>
        <v>33227.644800000009</v>
      </c>
      <c r="AB72" s="5"/>
      <c r="AC72" s="5"/>
      <c r="AD72" s="10">
        <f t="shared" ref="AD72:AD135" si="17">AD71+AB72-AC72</f>
        <v>250</v>
      </c>
    </row>
    <row r="73" spans="1:30" hidden="1" x14ac:dyDescent="0.35">
      <c r="A73" s="120">
        <v>202307069</v>
      </c>
      <c r="B73" s="57">
        <v>45111</v>
      </c>
      <c r="C73" s="37" t="s">
        <v>89</v>
      </c>
      <c r="D73" s="21" t="str">
        <f>VLOOKUP(C73,'Customer List'!$A$3:$N$4129,2,0)</f>
        <v>Fork &amp; Spoon                                               Block 768 Woodlands Ave 6 #01-30/31 Singapore 730768                                         (Dessert)</v>
      </c>
      <c r="E73" s="42" t="s">
        <v>789</v>
      </c>
      <c r="F73" s="50">
        <v>887.9</v>
      </c>
      <c r="G73" s="128">
        <v>71.03</v>
      </c>
      <c r="H73" s="50"/>
      <c r="I73" s="113"/>
      <c r="J73" s="21"/>
      <c r="K73" s="50">
        <f t="shared" si="13"/>
        <v>958.93</v>
      </c>
      <c r="L73" s="136">
        <f>K73</f>
        <v>958.93</v>
      </c>
      <c r="M73" s="36"/>
      <c r="N73" s="36"/>
      <c r="O73" s="36"/>
      <c r="P73" s="136"/>
      <c r="Q73" s="136"/>
      <c r="R73" s="36"/>
      <c r="S73" s="136">
        <f t="shared" si="14"/>
        <v>0</v>
      </c>
      <c r="T73" s="61">
        <v>174.48</v>
      </c>
      <c r="U73" s="114">
        <f t="shared" si="15"/>
        <v>0.18195280156007215</v>
      </c>
      <c r="W73" s="36"/>
      <c r="X73" s="130"/>
      <c r="Y73" s="10">
        <f t="shared" si="16"/>
        <v>33227.644800000009</v>
      </c>
      <c r="AB73" s="5"/>
      <c r="AC73" s="5"/>
      <c r="AD73" s="10">
        <f t="shared" si="17"/>
        <v>250</v>
      </c>
    </row>
    <row r="74" spans="1:30" hidden="1" x14ac:dyDescent="0.35">
      <c r="A74" s="120">
        <v>202307070</v>
      </c>
      <c r="B74" s="57">
        <v>45111</v>
      </c>
      <c r="C74" s="37" t="s">
        <v>116</v>
      </c>
      <c r="D74" s="21" t="str">
        <f>VLOOKUP(C74,'Customer List'!$A$3:$N$4129,2,0)</f>
        <v xml:space="preserve"> Punggol OASIS (Gourmet Paradise)      681 Punggol Drive #04-01               OASIS Terraces, Singapore 820681</v>
      </c>
      <c r="E74" s="153" t="s">
        <v>694</v>
      </c>
      <c r="F74" s="50">
        <v>526.70000000000005</v>
      </c>
      <c r="G74" s="128">
        <v>42.14</v>
      </c>
      <c r="H74" s="154"/>
      <c r="I74" s="154"/>
      <c r="J74" s="21"/>
      <c r="K74" s="50">
        <f t="shared" si="13"/>
        <v>568.84</v>
      </c>
      <c r="L74" s="136">
        <f>K74</f>
        <v>568.84</v>
      </c>
      <c r="M74" s="36"/>
      <c r="N74" s="36"/>
      <c r="O74" s="36"/>
      <c r="P74" s="136"/>
      <c r="Q74" s="136"/>
      <c r="R74" s="36"/>
      <c r="S74" s="136">
        <f t="shared" si="14"/>
        <v>0</v>
      </c>
      <c r="T74" s="61">
        <v>147.5</v>
      </c>
      <c r="U74" s="114">
        <f t="shared" si="15"/>
        <v>0.25929962731172207</v>
      </c>
      <c r="W74" s="36"/>
      <c r="X74" s="130"/>
      <c r="Y74" s="10">
        <f>Y73-X74</f>
        <v>33227.644800000009</v>
      </c>
      <c r="AB74" s="5"/>
      <c r="AC74" s="5"/>
      <c r="AD74" s="10">
        <f t="shared" si="17"/>
        <v>250</v>
      </c>
    </row>
    <row r="75" spans="1:30" hidden="1" x14ac:dyDescent="0.35">
      <c r="A75" s="120">
        <v>202307071</v>
      </c>
      <c r="B75" s="57">
        <v>45111</v>
      </c>
      <c r="C75" s="37" t="s">
        <v>332</v>
      </c>
      <c r="D75" s="21" t="str">
        <f>VLOOKUP(C75,'Customer List'!$A$3:$N$4129,2,0)</f>
        <v>Koufu -喜多福                                                 Blk 267 Compassvale Link                           #01-02 Singapore 540267</v>
      </c>
      <c r="E75" s="42" t="s">
        <v>694</v>
      </c>
      <c r="F75" s="50">
        <v>221</v>
      </c>
      <c r="G75" s="128">
        <v>17.68</v>
      </c>
      <c r="H75" s="50"/>
      <c r="I75" s="113"/>
      <c r="J75" s="21"/>
      <c r="K75" s="50">
        <f t="shared" si="13"/>
        <v>238.68</v>
      </c>
      <c r="L75" s="136">
        <f>K75</f>
        <v>238.68</v>
      </c>
      <c r="M75" s="36"/>
      <c r="N75" s="136"/>
      <c r="O75" s="36"/>
      <c r="P75" s="136"/>
      <c r="Q75" s="136"/>
      <c r="R75" s="36"/>
      <c r="S75" s="136">
        <f t="shared" si="14"/>
        <v>0</v>
      </c>
      <c r="T75" s="61">
        <v>51.05</v>
      </c>
      <c r="U75" s="114">
        <f t="shared" si="15"/>
        <v>0.21388469917881681</v>
      </c>
      <c r="W75" s="36"/>
      <c r="X75" s="130"/>
      <c r="Y75" s="10">
        <f t="shared" ref="Y75:Y139" si="18">Y74-X75</f>
        <v>33227.644800000009</v>
      </c>
      <c r="AB75" s="5"/>
      <c r="AC75" s="5"/>
      <c r="AD75" s="10">
        <f t="shared" si="17"/>
        <v>250</v>
      </c>
    </row>
    <row r="76" spans="1:30" hidden="1" x14ac:dyDescent="0.35">
      <c r="A76" s="120">
        <v>202307072</v>
      </c>
      <c r="B76" s="57">
        <v>45111</v>
      </c>
      <c r="C76" s="37" t="s">
        <v>829</v>
      </c>
      <c r="D76" s="21" t="str">
        <f>VLOOKUP(C76,'Customer List'!$A$3:$N$4129,2,0)</f>
        <v>R&amp;B TEA SINGAPORE                                                301 UPPER THOMSON ROAD  #01-106 THOMSON PLAZA SINGAPORE 574408</v>
      </c>
      <c r="E76" s="42" t="s">
        <v>694</v>
      </c>
      <c r="F76" s="50">
        <v>33.5</v>
      </c>
      <c r="G76" s="128">
        <v>2.68</v>
      </c>
      <c r="H76" s="50"/>
      <c r="I76" s="113"/>
      <c r="J76" s="21"/>
      <c r="K76" s="50">
        <f t="shared" si="13"/>
        <v>36.18</v>
      </c>
      <c r="L76" s="136"/>
      <c r="M76" s="36"/>
      <c r="N76" s="136">
        <f>K76</f>
        <v>36.18</v>
      </c>
      <c r="O76" s="136"/>
      <c r="P76" s="136"/>
      <c r="Q76" s="136"/>
      <c r="R76" s="36"/>
      <c r="S76" s="136">
        <f t="shared" si="14"/>
        <v>0</v>
      </c>
      <c r="T76" s="61">
        <v>13.73</v>
      </c>
      <c r="U76" s="114">
        <f t="shared" si="15"/>
        <v>0.37949143173023769</v>
      </c>
      <c r="W76" s="36"/>
      <c r="X76" s="130"/>
      <c r="Y76" s="10">
        <f t="shared" si="18"/>
        <v>33227.644800000009</v>
      </c>
      <c r="AB76" s="5"/>
      <c r="AC76" s="5"/>
      <c r="AD76" s="10">
        <f t="shared" si="17"/>
        <v>250</v>
      </c>
    </row>
    <row r="77" spans="1:30" hidden="1" x14ac:dyDescent="0.35">
      <c r="A77" s="120">
        <v>202307073</v>
      </c>
      <c r="B77" s="57">
        <v>45111</v>
      </c>
      <c r="C77" s="37" t="s">
        <v>897</v>
      </c>
      <c r="D77" s="21" t="str">
        <f>VLOOKUP(C77,'Customer List'!$A$3:$N$4129,2,0)</f>
        <v xml:space="preserve">FOOD REPUBLIC PTE LTD                                   Vivo City @Drink Stall #16A                                         1, Harbourfront Walk #03-01, VivoCity   Singapore 098585                           </v>
      </c>
      <c r="E77" s="42" t="s">
        <v>789</v>
      </c>
      <c r="F77" s="50">
        <v>31.54</v>
      </c>
      <c r="G77" s="128">
        <v>2.52</v>
      </c>
      <c r="H77" s="50"/>
      <c r="I77" s="113"/>
      <c r="J77" s="21"/>
      <c r="K77" s="50">
        <f t="shared" si="13"/>
        <v>34.06</v>
      </c>
      <c r="L77" s="136"/>
      <c r="M77" s="36"/>
      <c r="N77" s="136"/>
      <c r="O77" s="136"/>
      <c r="P77" s="136">
        <f>K77</f>
        <v>34.06</v>
      </c>
      <c r="Q77" s="136"/>
      <c r="R77" s="36"/>
      <c r="S77" s="136">
        <f t="shared" si="14"/>
        <v>0</v>
      </c>
      <c r="T77" s="61">
        <v>12.73</v>
      </c>
      <c r="U77" s="114">
        <f t="shared" si="15"/>
        <v>0.3737522019964768</v>
      </c>
      <c r="W77" s="36"/>
      <c r="X77" s="130"/>
      <c r="Y77" s="10">
        <f t="shared" si="18"/>
        <v>33227.644800000009</v>
      </c>
      <c r="AB77" s="5"/>
      <c r="AC77" s="5"/>
      <c r="AD77" s="10">
        <f t="shared" si="17"/>
        <v>250</v>
      </c>
    </row>
    <row r="78" spans="1:30" hidden="1" x14ac:dyDescent="0.35">
      <c r="A78" s="120">
        <v>202307074</v>
      </c>
      <c r="B78" s="57">
        <v>45111</v>
      </c>
      <c r="C78" s="37" t="s">
        <v>75</v>
      </c>
      <c r="D78" s="21" t="str">
        <f>VLOOKUP(C78,'Customer List'!$A$3:$N$4129,2,0)</f>
        <v xml:space="preserve">Koufu - Dessert                                                                                          Tampines Street 32,   Tampines Mart. Singapore 529287.             </v>
      </c>
      <c r="E78" s="42" t="s">
        <v>694</v>
      </c>
      <c r="F78" s="50">
        <v>114.1</v>
      </c>
      <c r="G78" s="128">
        <v>9.1300000000000008</v>
      </c>
      <c r="H78" s="50"/>
      <c r="I78" s="113"/>
      <c r="J78" s="21"/>
      <c r="K78" s="50">
        <f t="shared" si="13"/>
        <v>123.22999999999999</v>
      </c>
      <c r="L78" s="136">
        <f>K78</f>
        <v>123.22999999999999</v>
      </c>
      <c r="M78" s="36"/>
      <c r="N78" s="36"/>
      <c r="O78" s="136"/>
      <c r="P78" s="136"/>
      <c r="Q78" s="136"/>
      <c r="R78" s="36"/>
      <c r="S78" s="136">
        <f t="shared" si="14"/>
        <v>0</v>
      </c>
      <c r="T78" s="61">
        <v>22.9</v>
      </c>
      <c r="U78" s="114">
        <f t="shared" si="15"/>
        <v>0.18583137223078797</v>
      </c>
      <c r="W78" s="36"/>
      <c r="X78" s="130"/>
      <c r="Y78" s="10">
        <f>Y77-X78</f>
        <v>33227.644800000009</v>
      </c>
      <c r="AB78" s="5"/>
      <c r="AC78" s="5"/>
      <c r="AD78" s="10">
        <f t="shared" si="17"/>
        <v>250</v>
      </c>
    </row>
    <row r="79" spans="1:30" hidden="1" x14ac:dyDescent="0.35">
      <c r="A79" s="120">
        <v>202307075</v>
      </c>
      <c r="B79" s="57">
        <v>45111</v>
      </c>
      <c r="C79" s="37" t="s">
        <v>791</v>
      </c>
      <c r="D79" s="21" t="str">
        <f>VLOOKUP(C79,'Customer List'!$A$3:$N$4129,2,0)</f>
        <v>R&amp;B TEA SINGAPORE                                                         20 TAMPINES CENTRAL #01-18 TAMPINES MRT, SINGAPORE 529538</v>
      </c>
      <c r="E79" s="42" t="s">
        <v>694</v>
      </c>
      <c r="F79" s="50">
        <v>35</v>
      </c>
      <c r="G79" s="128">
        <v>2.8</v>
      </c>
      <c r="H79" s="50"/>
      <c r="I79" s="113"/>
      <c r="J79" s="21"/>
      <c r="K79" s="50">
        <f t="shared" si="13"/>
        <v>37.799999999999997</v>
      </c>
      <c r="L79" s="136"/>
      <c r="M79" s="36"/>
      <c r="N79" s="136">
        <f>K79</f>
        <v>37.799999999999997</v>
      </c>
      <c r="O79" s="136"/>
      <c r="P79" s="136"/>
      <c r="Q79" s="136"/>
      <c r="R79" s="36"/>
      <c r="S79" s="136">
        <f t="shared" si="14"/>
        <v>0</v>
      </c>
      <c r="T79" s="61">
        <v>24.1</v>
      </c>
      <c r="U79" s="114">
        <f t="shared" si="15"/>
        <v>0.63756613756613767</v>
      </c>
      <c r="W79" s="36"/>
      <c r="X79" s="130"/>
      <c r="Y79" s="10">
        <f t="shared" si="18"/>
        <v>33227.644800000009</v>
      </c>
      <c r="AB79" s="5"/>
      <c r="AC79" s="5"/>
      <c r="AD79" s="10">
        <f t="shared" si="17"/>
        <v>250</v>
      </c>
    </row>
    <row r="80" spans="1:30" hidden="1" x14ac:dyDescent="0.35">
      <c r="A80" s="120">
        <v>202307076</v>
      </c>
      <c r="B80" s="57">
        <v>45111</v>
      </c>
      <c r="C80" s="37" t="s">
        <v>617</v>
      </c>
      <c r="D80" s="21" t="str">
        <f>VLOOKUP(C80,'Customer List'!$A$3:$N$4129,2,0)</f>
        <v xml:space="preserve">DELI ASIA (S) PTE LTD                                      1, Woodlands Height #01-03                             SINGAPORE 737859                  </v>
      </c>
      <c r="E80" s="42" t="s">
        <v>789</v>
      </c>
      <c r="F80" s="50">
        <v>2200</v>
      </c>
      <c r="G80" s="128">
        <v>176</v>
      </c>
      <c r="H80" s="50"/>
      <c r="I80" s="113"/>
      <c r="J80" s="21"/>
      <c r="K80" s="50">
        <f t="shared" si="13"/>
        <v>2376</v>
      </c>
      <c r="L80" s="136"/>
      <c r="M80" s="136">
        <f>K80</f>
        <v>2376</v>
      </c>
      <c r="N80" s="136"/>
      <c r="O80" s="36"/>
      <c r="P80" s="136"/>
      <c r="Q80" s="136"/>
      <c r="R80" s="136"/>
      <c r="S80" s="136">
        <f t="shared" si="14"/>
        <v>0</v>
      </c>
      <c r="T80" s="61">
        <v>250</v>
      </c>
      <c r="U80" s="114">
        <f t="shared" si="15"/>
        <v>0.10521885521885523</v>
      </c>
      <c r="W80" s="36"/>
      <c r="X80" s="130"/>
      <c r="Y80" s="10">
        <f t="shared" si="18"/>
        <v>33227.644800000009</v>
      </c>
      <c r="AB80" s="5"/>
      <c r="AC80" s="5"/>
      <c r="AD80" s="10">
        <f t="shared" si="17"/>
        <v>250</v>
      </c>
    </row>
    <row r="81" spans="1:30" hidden="1" x14ac:dyDescent="0.35">
      <c r="A81" s="120">
        <v>202307077</v>
      </c>
      <c r="B81" s="57">
        <v>45111</v>
      </c>
      <c r="C81" s="37" t="s">
        <v>575</v>
      </c>
      <c r="D81" s="21" t="str">
        <f>VLOOKUP(C81,'Customer List'!$A$3:$N$4129,2,0)</f>
        <v xml:space="preserve">Koufu - DIM SUM                                          Block 168 Punggol Field #01-01      Punggol Plaza Singapore 820168               </v>
      </c>
      <c r="E81" s="42" t="s">
        <v>694</v>
      </c>
      <c r="F81" s="50">
        <v>50</v>
      </c>
      <c r="G81" s="128">
        <v>4</v>
      </c>
      <c r="H81" s="50"/>
      <c r="I81" s="113"/>
      <c r="J81" s="21"/>
      <c r="K81" s="50">
        <f t="shared" si="13"/>
        <v>54</v>
      </c>
      <c r="L81" s="136">
        <f>K81</f>
        <v>54</v>
      </c>
      <c r="M81" s="36"/>
      <c r="N81" s="36"/>
      <c r="O81" s="36"/>
      <c r="P81" s="136"/>
      <c r="Q81" s="136"/>
      <c r="R81" s="136"/>
      <c r="S81" s="136">
        <f t="shared" si="14"/>
        <v>0</v>
      </c>
      <c r="T81" s="61">
        <v>14</v>
      </c>
      <c r="U81" s="114">
        <f t="shared" si="15"/>
        <v>0.25925925925925924</v>
      </c>
      <c r="W81" s="36"/>
      <c r="X81" s="130"/>
      <c r="Y81" s="10">
        <f t="shared" si="18"/>
        <v>33227.644800000009</v>
      </c>
      <c r="AB81" s="5"/>
      <c r="AC81" s="5"/>
      <c r="AD81" s="10">
        <f t="shared" si="17"/>
        <v>250</v>
      </c>
    </row>
    <row r="82" spans="1:30" hidden="1" x14ac:dyDescent="0.35">
      <c r="A82" s="120">
        <v>202307078</v>
      </c>
      <c r="B82" s="57">
        <v>45111</v>
      </c>
      <c r="C82" s="37" t="s">
        <v>117</v>
      </c>
      <c r="D82" s="21" t="str">
        <f>VLOOKUP(C82,'Customer List'!$A$3:$N$4129,2,0)</f>
        <v xml:space="preserve">Koufu - Dessert                                              Block 168 Punggol Field #01-01      Punggol Plaza Singapore 820168               </v>
      </c>
      <c r="E82" s="42" t="s">
        <v>694</v>
      </c>
      <c r="F82" s="50">
        <v>409.3</v>
      </c>
      <c r="G82" s="128">
        <v>32.74</v>
      </c>
      <c r="H82" s="50"/>
      <c r="I82" s="113"/>
      <c r="J82" s="21"/>
      <c r="K82" s="50">
        <f t="shared" si="13"/>
        <v>442.04</v>
      </c>
      <c r="L82" s="136">
        <f>K82</f>
        <v>442.04</v>
      </c>
      <c r="M82" s="36"/>
      <c r="N82" s="36"/>
      <c r="O82" s="36"/>
      <c r="P82" s="136"/>
      <c r="Q82" s="136"/>
      <c r="R82" s="36"/>
      <c r="S82" s="136">
        <f t="shared" si="14"/>
        <v>0</v>
      </c>
      <c r="T82" s="61">
        <v>88.95</v>
      </c>
      <c r="U82" s="114">
        <f t="shared" si="15"/>
        <v>0.20122613338159442</v>
      </c>
      <c r="W82" s="36"/>
      <c r="X82" s="130"/>
      <c r="Y82" s="10">
        <f t="shared" si="18"/>
        <v>33227.644800000009</v>
      </c>
      <c r="AB82" s="5"/>
      <c r="AC82" s="5"/>
      <c r="AD82" s="10">
        <f t="shared" si="17"/>
        <v>250</v>
      </c>
    </row>
    <row r="83" spans="1:30" hidden="1" x14ac:dyDescent="0.35">
      <c r="A83" s="120">
        <v>202307079</v>
      </c>
      <c r="B83" s="57">
        <v>45111</v>
      </c>
      <c r="C83" s="37" t="s">
        <v>794</v>
      </c>
      <c r="D83" s="21" t="str">
        <f>VLOOKUP(C83,'Customer List'!$A$3:$N$4129,2,0)</f>
        <v>R&amp;B TEA SINGAPORE                                                 OASIS TERRACES, 681 PUNGGOL DRIVE #B1-03 SINGAPORE 820681</v>
      </c>
      <c r="E83" s="42" t="s">
        <v>694</v>
      </c>
      <c r="F83" s="50">
        <v>60</v>
      </c>
      <c r="G83" s="128">
        <v>4.8</v>
      </c>
      <c r="H83" s="50"/>
      <c r="I83" s="113"/>
      <c r="J83" s="21"/>
      <c r="K83" s="50">
        <f t="shared" si="13"/>
        <v>64.8</v>
      </c>
      <c r="L83" s="136"/>
      <c r="M83" s="36"/>
      <c r="N83" s="136">
        <f>K83</f>
        <v>64.8</v>
      </c>
      <c r="O83" s="36"/>
      <c r="P83" s="36"/>
      <c r="Q83" s="136"/>
      <c r="R83" s="36"/>
      <c r="S83" s="136">
        <f t="shared" si="14"/>
        <v>0</v>
      </c>
      <c r="T83" s="61">
        <v>33.64</v>
      </c>
      <c r="U83" s="114">
        <f t="shared" si="15"/>
        <v>0.51913580246913582</v>
      </c>
      <c r="W83" s="36"/>
      <c r="X83" s="130"/>
      <c r="Y83" s="10">
        <f t="shared" si="18"/>
        <v>33227.644800000009</v>
      </c>
      <c r="AB83" s="5"/>
      <c r="AC83" s="5"/>
      <c r="AD83" s="10">
        <f t="shared" si="17"/>
        <v>250</v>
      </c>
    </row>
    <row r="84" spans="1:30" hidden="1" x14ac:dyDescent="0.35">
      <c r="A84" s="120">
        <v>202307080</v>
      </c>
      <c r="B84" s="57">
        <v>45111</v>
      </c>
      <c r="C84" s="37" t="s">
        <v>81</v>
      </c>
      <c r="D84" s="21" t="str">
        <f>VLOOKUP(C84,'Customer List'!$A$3:$N$4129,2,0)</f>
        <v xml:space="preserve">Koufu - Dessert                                             1, Bukit Batok Central Link.                     #04-01 West Mall, Singapore 658713                                                          </v>
      </c>
      <c r="E84" s="42" t="s">
        <v>789</v>
      </c>
      <c r="F84" s="50">
        <v>809</v>
      </c>
      <c r="G84" s="128">
        <v>64.72</v>
      </c>
      <c r="H84" s="50"/>
      <c r="I84" s="113"/>
      <c r="J84" s="21"/>
      <c r="K84" s="50">
        <f t="shared" si="13"/>
        <v>873.72</v>
      </c>
      <c r="L84" s="136">
        <f>K84</f>
        <v>873.72</v>
      </c>
      <c r="M84" s="36"/>
      <c r="N84" s="36"/>
      <c r="O84" s="36"/>
      <c r="P84" s="136"/>
      <c r="Q84" s="136"/>
      <c r="R84" s="36"/>
      <c r="S84" s="136">
        <f t="shared" si="14"/>
        <v>0</v>
      </c>
      <c r="T84" s="61">
        <v>231.82</v>
      </c>
      <c r="U84" s="114">
        <f t="shared" si="15"/>
        <v>0.26532527583207433</v>
      </c>
      <c r="W84" s="36"/>
      <c r="X84" s="130"/>
      <c r="Y84" s="10">
        <f>Y83-X84</f>
        <v>33227.644800000009</v>
      </c>
      <c r="AB84" s="5"/>
      <c r="AC84" s="5"/>
      <c r="AD84" s="10">
        <f t="shared" si="17"/>
        <v>250</v>
      </c>
    </row>
    <row r="85" spans="1:30" hidden="1" x14ac:dyDescent="0.35">
      <c r="A85" s="120">
        <v>202307081</v>
      </c>
      <c r="B85" s="57">
        <v>45111</v>
      </c>
      <c r="C85" s="37" t="s">
        <v>80</v>
      </c>
      <c r="D85" s="21" t="str">
        <f>VLOOKUP(C85,'Customer List'!$A$3:$N$4129,2,0)</f>
        <v xml:space="preserve">Koufu - Drink                                                  1, Bukit Batok Central Link.                   #04-01 West Mall, Singapore 658713                                                            </v>
      </c>
      <c r="E85" s="42" t="s">
        <v>789</v>
      </c>
      <c r="F85" s="50">
        <v>38</v>
      </c>
      <c r="G85" s="128">
        <f t="shared" ref="G85" si="19">F85*0.08</f>
        <v>3.04</v>
      </c>
      <c r="H85" s="50"/>
      <c r="I85" s="113"/>
      <c r="J85" s="21"/>
      <c r="K85" s="50">
        <f t="shared" si="13"/>
        <v>41.04</v>
      </c>
      <c r="L85" s="136">
        <f>K85</f>
        <v>41.04</v>
      </c>
      <c r="M85" s="136"/>
      <c r="N85" s="36"/>
      <c r="O85" s="136"/>
      <c r="P85" s="136"/>
      <c r="Q85" s="136"/>
      <c r="R85" s="36"/>
      <c r="S85" s="136">
        <f t="shared" si="14"/>
        <v>0</v>
      </c>
      <c r="T85" s="61">
        <v>5.54</v>
      </c>
      <c r="U85" s="114">
        <f t="shared" si="15"/>
        <v>0.13499025341130605</v>
      </c>
      <c r="W85" s="36"/>
      <c r="X85" s="130"/>
      <c r="Y85" s="10">
        <f t="shared" si="18"/>
        <v>33227.644800000009</v>
      </c>
      <c r="AB85" s="5"/>
      <c r="AC85" s="5"/>
      <c r="AD85" s="10">
        <f t="shared" si="17"/>
        <v>250</v>
      </c>
    </row>
    <row r="86" spans="1:30" hidden="1" x14ac:dyDescent="0.35">
      <c r="A86" s="120">
        <v>202307082</v>
      </c>
      <c r="B86" s="57">
        <v>45111</v>
      </c>
      <c r="C86" s="37" t="s">
        <v>601</v>
      </c>
      <c r="D86" s="21" t="str">
        <f>VLOOKUP(C86,'Customer List'!$A$3:$N$4129,2,0)</f>
        <v xml:space="preserve">FOOD REPUBLIC PTE LTD                                   Westgate @ Juice Bar No 18A                      3 Gateway Drive #B1-28/29            Singapore 608532                           </v>
      </c>
      <c r="E86" s="42" t="s">
        <v>789</v>
      </c>
      <c r="F86" s="50">
        <v>58.8</v>
      </c>
      <c r="G86" s="128">
        <v>4.7</v>
      </c>
      <c r="H86" s="50"/>
      <c r="I86" s="113"/>
      <c r="J86" s="21"/>
      <c r="K86" s="50">
        <f t="shared" si="13"/>
        <v>63.5</v>
      </c>
      <c r="L86" s="136"/>
      <c r="M86" s="36"/>
      <c r="N86" s="36"/>
      <c r="O86" s="36"/>
      <c r="P86" s="136">
        <f>K86</f>
        <v>63.5</v>
      </c>
      <c r="Q86" s="136"/>
      <c r="R86" s="36"/>
      <c r="S86" s="136">
        <f t="shared" si="14"/>
        <v>0</v>
      </c>
      <c r="T86" s="61">
        <v>19.239999999999998</v>
      </c>
      <c r="U86" s="114">
        <f t="shared" si="15"/>
        <v>0.30299212598425196</v>
      </c>
      <c r="W86" s="36"/>
      <c r="X86" s="130"/>
      <c r="Y86" s="10">
        <f>Y85-X86</f>
        <v>33227.644800000009</v>
      </c>
      <c r="AB86" s="5"/>
      <c r="AC86" s="5"/>
      <c r="AD86" s="10">
        <f t="shared" si="17"/>
        <v>250</v>
      </c>
    </row>
    <row r="87" spans="1:30" hidden="1" x14ac:dyDescent="0.35">
      <c r="A87" s="120">
        <v>202307083</v>
      </c>
      <c r="B87" s="57">
        <v>45111</v>
      </c>
      <c r="C87" s="37" t="s">
        <v>149</v>
      </c>
      <c r="D87" s="21" t="str">
        <f>VLOOKUP(C87,'Customer List'!$A$3:$N$4129,2,0)</f>
        <v xml:space="preserve">顺兴                                                      Margaret Drive Hawker Centre    38A, Margaret Drive #02-24   Singapore 142038      </v>
      </c>
      <c r="E87" s="42" t="s">
        <v>789</v>
      </c>
      <c r="F87" s="50">
        <v>327.5</v>
      </c>
      <c r="G87" s="128">
        <v>26.2</v>
      </c>
      <c r="H87" s="50">
        <v>353.7</v>
      </c>
      <c r="I87" s="113">
        <v>45111</v>
      </c>
      <c r="J87" s="21"/>
      <c r="K87" s="50">
        <f t="shared" si="13"/>
        <v>0</v>
      </c>
      <c r="L87" s="136"/>
      <c r="M87" s="36"/>
      <c r="N87" s="36"/>
      <c r="O87" s="136"/>
      <c r="P87" s="136"/>
      <c r="Q87" s="136"/>
      <c r="R87" s="36"/>
      <c r="S87" s="136">
        <f t="shared" si="14"/>
        <v>0</v>
      </c>
      <c r="T87" s="61">
        <v>74.739999999999995</v>
      </c>
      <c r="U87" s="114">
        <f t="shared" si="15"/>
        <v>0.21130901894260673</v>
      </c>
      <c r="W87" s="36"/>
      <c r="X87" s="130"/>
      <c r="Y87" s="10">
        <f t="shared" si="18"/>
        <v>33227.644800000009</v>
      </c>
      <c r="AB87" s="5"/>
      <c r="AC87" s="5"/>
      <c r="AD87" s="10">
        <f t="shared" si="17"/>
        <v>250</v>
      </c>
    </row>
    <row r="88" spans="1:30" hidden="1" x14ac:dyDescent="0.35">
      <c r="A88" s="120">
        <v>202307084</v>
      </c>
      <c r="B88" s="57">
        <v>45111</v>
      </c>
      <c r="C88" s="37" t="s">
        <v>84</v>
      </c>
      <c r="D88" s="21" t="str">
        <f>VLOOKUP(C88,'Customer List'!$A$3:$N$4129,2,0)</f>
        <v>NEW TRENDS                                                  Stall :  Blk 75, Toa Payoh 5, Food Centre #01-23, Singapore 310075</v>
      </c>
      <c r="E88" s="42" t="s">
        <v>694</v>
      </c>
      <c r="F88" s="50">
        <v>151.5</v>
      </c>
      <c r="G88" s="128">
        <v>12.12</v>
      </c>
      <c r="H88" s="50"/>
      <c r="I88" s="113"/>
      <c r="J88" s="21"/>
      <c r="K88" s="50">
        <f t="shared" si="13"/>
        <v>163.62</v>
      </c>
      <c r="L88" s="136"/>
      <c r="M88" s="36"/>
      <c r="N88" s="36"/>
      <c r="O88" s="136"/>
      <c r="P88" s="36"/>
      <c r="Q88" s="136">
        <f>K88</f>
        <v>163.62</v>
      </c>
      <c r="R88" s="136"/>
      <c r="S88" s="136">
        <f t="shared" si="14"/>
        <v>0</v>
      </c>
      <c r="T88" s="61">
        <v>42.31</v>
      </c>
      <c r="U88" s="114">
        <f t="shared" si="15"/>
        <v>0.25858696980809193</v>
      </c>
      <c r="W88" s="36"/>
      <c r="X88" s="130"/>
      <c r="Y88" s="10">
        <f t="shared" si="18"/>
        <v>33227.644800000009</v>
      </c>
      <c r="AB88" s="5"/>
      <c r="AC88" s="5"/>
      <c r="AD88" s="10">
        <f t="shared" si="17"/>
        <v>250</v>
      </c>
    </row>
    <row r="89" spans="1:30" hidden="1" x14ac:dyDescent="0.35">
      <c r="A89" s="120">
        <v>202307085</v>
      </c>
      <c r="B89" s="57">
        <v>45111</v>
      </c>
      <c r="C89" s="37" t="s">
        <v>585</v>
      </c>
      <c r="D89" s="21" t="str">
        <f>VLOOKUP(C89,'Customer List'!$A$3:$N$4129,2,0)</f>
        <v>FOOD REPUBLIC PTE LTD                                  Serangoon Nex@JUICE BAR                    23, Serangoon Central #B2-63                      Singapore 550683</v>
      </c>
      <c r="E89" s="42" t="s">
        <v>694</v>
      </c>
      <c r="F89" s="50">
        <v>179</v>
      </c>
      <c r="G89" s="128">
        <v>14.32</v>
      </c>
      <c r="H89" s="50"/>
      <c r="I89" s="113"/>
      <c r="J89" s="21"/>
      <c r="K89" s="50">
        <f t="shared" si="13"/>
        <v>193.32</v>
      </c>
      <c r="L89" s="136"/>
      <c r="M89" s="36"/>
      <c r="N89" s="36"/>
      <c r="O89" s="136"/>
      <c r="P89" s="136">
        <f>K89</f>
        <v>193.32</v>
      </c>
      <c r="Q89" s="136"/>
      <c r="R89" s="36"/>
      <c r="S89" s="136">
        <f t="shared" si="14"/>
        <v>0</v>
      </c>
      <c r="T89" s="61">
        <v>52.4</v>
      </c>
      <c r="U89" s="114">
        <f t="shared" si="15"/>
        <v>0.27105317608110907</v>
      </c>
      <c r="W89" s="36"/>
      <c r="X89" s="130"/>
      <c r="Y89" s="10">
        <f t="shared" si="18"/>
        <v>33227.644800000009</v>
      </c>
      <c r="AB89" s="5"/>
      <c r="AC89" s="5"/>
      <c r="AD89" s="10">
        <f t="shared" si="17"/>
        <v>250</v>
      </c>
    </row>
    <row r="90" spans="1:30" hidden="1" x14ac:dyDescent="0.35">
      <c r="A90" s="120">
        <v>202307086</v>
      </c>
      <c r="B90" s="57">
        <v>45111</v>
      </c>
      <c r="C90" s="37" t="s">
        <v>577</v>
      </c>
      <c r="D90" s="21" t="str">
        <f>VLOOKUP(C90,'Customer List'!$A$3:$N$4129,2,0)</f>
        <v xml:space="preserve">GOODWOOF PTE. LTD.                                                                                31 Woodlands Close #06-16        Singapore 737855          </v>
      </c>
      <c r="E90" s="42" t="s">
        <v>555</v>
      </c>
      <c r="F90" s="50">
        <v>184</v>
      </c>
      <c r="G90" s="128">
        <v>14.72</v>
      </c>
      <c r="H90" s="50"/>
      <c r="I90" s="113"/>
      <c r="J90" s="21"/>
      <c r="K90" s="50">
        <f t="shared" si="13"/>
        <v>198.72</v>
      </c>
      <c r="L90" s="36"/>
      <c r="M90" s="36"/>
      <c r="N90" s="36"/>
      <c r="O90" s="136"/>
      <c r="P90" s="136"/>
      <c r="Q90" s="136">
        <f>K90</f>
        <v>198.72</v>
      </c>
      <c r="R90" s="36"/>
      <c r="S90" s="136">
        <f t="shared" si="14"/>
        <v>0</v>
      </c>
      <c r="T90" s="61">
        <v>46</v>
      </c>
      <c r="U90" s="114">
        <f t="shared" si="15"/>
        <v>0.23148148148148148</v>
      </c>
      <c r="W90" s="36"/>
      <c r="X90" s="130"/>
      <c r="Y90" s="10">
        <f>Y89-X90</f>
        <v>33227.644800000009</v>
      </c>
      <c r="AB90" s="5"/>
      <c r="AC90" s="5"/>
      <c r="AD90" s="10">
        <f t="shared" si="17"/>
        <v>250</v>
      </c>
    </row>
    <row r="91" spans="1:30" hidden="1" x14ac:dyDescent="0.35">
      <c r="A91" s="120">
        <v>202307086</v>
      </c>
      <c r="B91" s="57">
        <v>45112</v>
      </c>
      <c r="C91" s="37" t="s">
        <v>586</v>
      </c>
      <c r="D91" s="21" t="str">
        <f>VLOOKUP(C91,'Customer List'!$A$3:$N$4129,2,0)</f>
        <v>SELETAR COUNTRY CLUB                                   101, Seletar Club Road. Singapore 798273</v>
      </c>
      <c r="E91" s="42" t="s">
        <v>694</v>
      </c>
      <c r="F91" s="50">
        <v>128</v>
      </c>
      <c r="G91" s="128">
        <v>10.24</v>
      </c>
      <c r="H91" s="50"/>
      <c r="I91" s="113"/>
      <c r="J91" s="21"/>
      <c r="K91" s="50">
        <f t="shared" si="13"/>
        <v>138.24</v>
      </c>
      <c r="L91" s="36"/>
      <c r="M91" s="36"/>
      <c r="N91" s="36"/>
      <c r="O91" s="136"/>
      <c r="P91" s="136"/>
      <c r="Q91" s="136">
        <f>K91</f>
        <v>138.24</v>
      </c>
      <c r="R91" s="36"/>
      <c r="S91" s="136">
        <f t="shared" si="14"/>
        <v>0</v>
      </c>
      <c r="T91" s="61">
        <v>38</v>
      </c>
      <c r="U91" s="114">
        <f t="shared" si="15"/>
        <v>0.27488425925925924</v>
      </c>
      <c r="W91" s="36"/>
      <c r="X91" s="130"/>
      <c r="Y91" s="10"/>
      <c r="AB91" s="5"/>
      <c r="AC91" s="5"/>
      <c r="AD91" s="10"/>
    </row>
    <row r="92" spans="1:30" hidden="1" x14ac:dyDescent="0.35">
      <c r="A92" s="120">
        <v>202307087</v>
      </c>
      <c r="B92" s="57">
        <v>45112</v>
      </c>
      <c r="C92" s="37" t="s">
        <v>117</v>
      </c>
      <c r="D92" s="21" t="str">
        <f>VLOOKUP(C92,'Customer List'!$A$3:$N$4129,2,0)</f>
        <v xml:space="preserve">Koufu - Dessert                                              Block 168 Punggol Field #01-01      Punggol Plaza Singapore 820168               </v>
      </c>
      <c r="E92" s="42" t="s">
        <v>694</v>
      </c>
      <c r="F92" s="50">
        <v>39.700000000000003</v>
      </c>
      <c r="G92" s="128">
        <v>3.18</v>
      </c>
      <c r="H92" s="50"/>
      <c r="I92" s="113"/>
      <c r="J92" s="21"/>
      <c r="K92" s="50">
        <f t="shared" si="13"/>
        <v>42.88</v>
      </c>
      <c r="L92" s="136">
        <f>K92</f>
        <v>42.88</v>
      </c>
      <c r="M92" s="36"/>
      <c r="N92" s="136"/>
      <c r="O92" s="36"/>
      <c r="P92" s="36"/>
      <c r="Q92" s="136"/>
      <c r="R92" s="36"/>
      <c r="S92" s="136">
        <f t="shared" si="14"/>
        <v>0</v>
      </c>
      <c r="T92" s="61">
        <v>7.67</v>
      </c>
      <c r="U92" s="114">
        <f t="shared" si="15"/>
        <v>0.1788712686567164</v>
      </c>
      <c r="W92" s="36"/>
      <c r="X92" s="130"/>
      <c r="Y92" s="10">
        <f>Y90-X92</f>
        <v>33227.644800000009</v>
      </c>
      <c r="AB92" s="5"/>
      <c r="AC92" s="5"/>
      <c r="AD92" s="10">
        <f>AD90+AB92-AC92</f>
        <v>250</v>
      </c>
    </row>
    <row r="93" spans="1:30" hidden="1" x14ac:dyDescent="0.35">
      <c r="A93" s="120">
        <v>202307088</v>
      </c>
      <c r="B93" s="57">
        <v>45112</v>
      </c>
      <c r="C93" s="37" t="s">
        <v>104</v>
      </c>
      <c r="D93" s="21" t="str">
        <f>VLOOKUP(C93,'Customer List'!$A$3:$N$4129,2,0)</f>
        <v>滨海甜品                                                      Blk 248, Simei St 5. Singapore 520120</v>
      </c>
      <c r="E93" s="42" t="s">
        <v>694</v>
      </c>
      <c r="F93" s="50">
        <v>564.20000000000005</v>
      </c>
      <c r="G93" s="128">
        <v>45.14</v>
      </c>
      <c r="H93" s="50"/>
      <c r="I93" s="113"/>
      <c r="J93" s="21"/>
      <c r="K93" s="50">
        <f t="shared" si="13"/>
        <v>609.34</v>
      </c>
      <c r="L93" s="136"/>
      <c r="M93" s="36"/>
      <c r="N93" s="36"/>
      <c r="O93" s="136"/>
      <c r="P93" s="36"/>
      <c r="Q93" s="136">
        <f>K93</f>
        <v>609.34</v>
      </c>
      <c r="R93" s="36"/>
      <c r="S93" s="136">
        <f t="shared" si="14"/>
        <v>0</v>
      </c>
      <c r="T93" s="61">
        <v>141.94999999999999</v>
      </c>
      <c r="U93" s="114">
        <f t="shared" si="15"/>
        <v>0.23295696983621619</v>
      </c>
      <c r="W93" s="36"/>
      <c r="X93" s="130"/>
      <c r="Y93" s="10">
        <f t="shared" si="18"/>
        <v>33227.644800000009</v>
      </c>
      <c r="AB93" s="5"/>
      <c r="AC93" s="5"/>
      <c r="AD93" s="10">
        <f t="shared" si="17"/>
        <v>250</v>
      </c>
    </row>
    <row r="94" spans="1:30" hidden="1" x14ac:dyDescent="0.35">
      <c r="A94" s="120">
        <v>202307089</v>
      </c>
      <c r="B94" s="57">
        <v>45112</v>
      </c>
      <c r="C94" s="37" t="s">
        <v>247</v>
      </c>
      <c r="D94" s="21" t="str">
        <f>VLOOKUP(C94,'Customer List'!$A$3:$N$4129,2,0)</f>
        <v>TEL: 91682104                                                                                         Blk 416 BEDOK SOUTH AVE 2 SINGAPORE 460416</v>
      </c>
      <c r="E94" s="42" t="s">
        <v>694</v>
      </c>
      <c r="F94" s="50">
        <v>577.22</v>
      </c>
      <c r="G94" s="128">
        <v>46.18</v>
      </c>
      <c r="H94" s="50">
        <v>623.4</v>
      </c>
      <c r="I94" s="113">
        <v>45112</v>
      </c>
      <c r="J94" s="21"/>
      <c r="K94" s="50">
        <f t="shared" si="13"/>
        <v>0</v>
      </c>
      <c r="L94" s="136"/>
      <c r="M94" s="36"/>
      <c r="N94" s="136"/>
      <c r="O94" s="136"/>
      <c r="P94" s="136"/>
      <c r="Q94" s="136"/>
      <c r="R94" s="36"/>
      <c r="S94" s="136">
        <f t="shared" si="14"/>
        <v>0</v>
      </c>
      <c r="T94" s="61">
        <v>178.69</v>
      </c>
      <c r="U94" s="114">
        <f t="shared" si="15"/>
        <v>0.28663779274943857</v>
      </c>
      <c r="W94" s="36"/>
      <c r="X94" s="130"/>
      <c r="Y94" s="10">
        <f t="shared" si="18"/>
        <v>33227.644800000009</v>
      </c>
      <c r="AB94" s="5"/>
      <c r="AC94" s="5"/>
      <c r="AD94" s="10">
        <f t="shared" si="17"/>
        <v>250</v>
      </c>
    </row>
    <row r="95" spans="1:30" hidden="1" x14ac:dyDescent="0.35">
      <c r="A95" s="120">
        <v>202307090</v>
      </c>
      <c r="B95" s="57">
        <v>45112</v>
      </c>
      <c r="C95" s="37" t="s">
        <v>215</v>
      </c>
      <c r="D95" s="21" t="str">
        <f>VLOOKUP(C95,'Customer List'!$A$3:$N$4129,2,0)</f>
        <v>美 雅咖啡室 （水  ）                           Blk 159 Mei Chin Road  #02-37  Singapore 140159</v>
      </c>
      <c r="E95" s="42" t="s">
        <v>789</v>
      </c>
      <c r="F95" s="50">
        <v>28.24</v>
      </c>
      <c r="G95" s="128">
        <v>2.2599999999999998</v>
      </c>
      <c r="H95" s="50">
        <v>30.5</v>
      </c>
      <c r="I95" s="113">
        <v>45112</v>
      </c>
      <c r="J95" s="21"/>
      <c r="K95" s="50">
        <f t="shared" si="13"/>
        <v>0</v>
      </c>
      <c r="L95" s="136"/>
      <c r="M95" s="36"/>
      <c r="N95" s="136"/>
      <c r="O95" s="36"/>
      <c r="P95" s="136"/>
      <c r="Q95" s="136"/>
      <c r="R95" s="36"/>
      <c r="S95" s="136">
        <f t="shared" si="14"/>
        <v>0</v>
      </c>
      <c r="T95" s="61">
        <v>8.49</v>
      </c>
      <c r="U95" s="114">
        <f t="shared" si="15"/>
        <v>0.27836065573770491</v>
      </c>
      <c r="W95" s="36"/>
      <c r="X95" s="130"/>
      <c r="Y95" s="10">
        <f>Y94-X95</f>
        <v>33227.644800000009</v>
      </c>
      <c r="AB95" s="5"/>
      <c r="AC95" s="5"/>
      <c r="AD95" s="10">
        <f t="shared" si="17"/>
        <v>250</v>
      </c>
    </row>
    <row r="96" spans="1:30" hidden="1" x14ac:dyDescent="0.35">
      <c r="A96" s="120">
        <v>202307091</v>
      </c>
      <c r="B96" s="57">
        <v>45112</v>
      </c>
      <c r="C96" s="37" t="s">
        <v>211</v>
      </c>
      <c r="D96" s="21" t="str">
        <f>VLOOKUP(C96,'Customer List'!$A$3:$N$4129,2,0)</f>
        <v>德利                                                          Blk 159 Mei Chin Road #02-28   Singapore 140159</v>
      </c>
      <c r="E96" s="42" t="s">
        <v>789</v>
      </c>
      <c r="F96" s="50">
        <v>79.349999999999994</v>
      </c>
      <c r="G96" s="128">
        <v>6.35</v>
      </c>
      <c r="H96" s="50">
        <v>85.7</v>
      </c>
      <c r="I96" s="113">
        <v>45112</v>
      </c>
      <c r="J96" s="21"/>
      <c r="K96" s="50">
        <f t="shared" si="13"/>
        <v>-1.4210854715202004E-14</v>
      </c>
      <c r="L96" s="136"/>
      <c r="M96" s="36"/>
      <c r="N96" s="136"/>
      <c r="O96" s="36"/>
      <c r="P96" s="136"/>
      <c r="Q96" s="136"/>
      <c r="R96" s="36"/>
      <c r="S96" s="136">
        <f t="shared" si="14"/>
        <v>-1.4210854715202004E-14</v>
      </c>
      <c r="T96" s="61">
        <v>22.48</v>
      </c>
      <c r="U96" s="114">
        <f t="shared" si="15"/>
        <v>0.26231038506417742</v>
      </c>
      <c r="W96" s="36"/>
      <c r="X96" s="130"/>
      <c r="Y96" s="10">
        <f t="shared" si="18"/>
        <v>33227.644800000009</v>
      </c>
      <c r="AB96" s="5"/>
      <c r="AC96" s="5"/>
      <c r="AD96" s="10">
        <f t="shared" si="17"/>
        <v>250</v>
      </c>
    </row>
    <row r="97" spans="1:30" hidden="1" x14ac:dyDescent="0.35">
      <c r="A97" s="120">
        <v>202307092</v>
      </c>
      <c r="B97" s="57">
        <v>45112</v>
      </c>
      <c r="C97" s="37" t="s">
        <v>179</v>
      </c>
      <c r="D97" s="21" t="str">
        <f>VLOOKUP(C97,'Customer List'!$A$3:$N$4129,2,0)</f>
        <v>甜品站                                                        335 Smith Street. Chinatown Complex. #02-146 Singapore 050335.</v>
      </c>
      <c r="E97" s="42" t="s">
        <v>789</v>
      </c>
      <c r="F97" s="50">
        <v>199.07</v>
      </c>
      <c r="G97" s="128">
        <v>15.93</v>
      </c>
      <c r="H97" s="50">
        <v>215</v>
      </c>
      <c r="I97" s="113">
        <v>45112</v>
      </c>
      <c r="J97" s="21"/>
      <c r="K97" s="50">
        <f t="shared" si="13"/>
        <v>0</v>
      </c>
      <c r="L97" s="136"/>
      <c r="M97" s="36"/>
      <c r="N97" s="136"/>
      <c r="O97" s="36"/>
      <c r="P97" s="136"/>
      <c r="Q97" s="136"/>
      <c r="R97" s="36"/>
      <c r="S97" s="136">
        <f t="shared" si="14"/>
        <v>0</v>
      </c>
      <c r="T97" s="61">
        <v>58.61</v>
      </c>
      <c r="U97" s="114">
        <f t="shared" si="15"/>
        <v>0.2726046511627907</v>
      </c>
      <c r="W97" s="36"/>
      <c r="X97" s="130"/>
      <c r="Y97" s="10">
        <f>Y96-X97</f>
        <v>33227.644800000009</v>
      </c>
      <c r="AB97" s="5"/>
      <c r="AC97" s="5"/>
      <c r="AD97" s="10">
        <f t="shared" si="17"/>
        <v>250</v>
      </c>
    </row>
    <row r="98" spans="1:30" hidden="1" x14ac:dyDescent="0.35">
      <c r="A98" s="120">
        <v>202307093</v>
      </c>
      <c r="B98" s="57">
        <v>45112</v>
      </c>
      <c r="C98" s="37" t="s">
        <v>790</v>
      </c>
      <c r="D98" s="21" t="str">
        <f>VLOOKUP(C98,'Customer List'!$A$3:$N$4129,2,0)</f>
        <v>R&amp;B TEA SINGAPORE                                                       470 TOA PAYOH LORONG 6 SINGAPORE 310470</v>
      </c>
      <c r="E98" s="42" t="s">
        <v>789</v>
      </c>
      <c r="F98" s="50">
        <v>33</v>
      </c>
      <c r="G98" s="128">
        <v>2.64</v>
      </c>
      <c r="H98" s="50"/>
      <c r="I98" s="113"/>
      <c r="J98" s="21"/>
      <c r="K98" s="50">
        <f t="shared" si="13"/>
        <v>35.64</v>
      </c>
      <c r="L98" s="136"/>
      <c r="M98" s="36"/>
      <c r="N98" s="136">
        <f>K98</f>
        <v>35.64</v>
      </c>
      <c r="O98" s="36"/>
      <c r="P98" s="136"/>
      <c r="Q98" s="136"/>
      <c r="R98" s="36"/>
      <c r="S98" s="136">
        <f t="shared" si="14"/>
        <v>0</v>
      </c>
      <c r="T98" s="61">
        <v>20.57</v>
      </c>
      <c r="U98" s="114">
        <f t="shared" si="15"/>
        <v>0.5771604938271605</v>
      </c>
      <c r="X98" s="5"/>
      <c r="Y98" s="10">
        <f t="shared" si="18"/>
        <v>33227.644800000009</v>
      </c>
      <c r="AB98" s="5"/>
      <c r="AC98" s="5"/>
      <c r="AD98" s="10">
        <f t="shared" si="17"/>
        <v>250</v>
      </c>
    </row>
    <row r="99" spans="1:30" hidden="1" x14ac:dyDescent="0.35">
      <c r="A99" s="120">
        <v>202307094</v>
      </c>
      <c r="B99" s="57">
        <v>45112</v>
      </c>
      <c r="C99" s="37" t="s">
        <v>189</v>
      </c>
      <c r="D99" s="21" t="str">
        <f>VLOOKUP(C99,'Customer List'!$A$3:$N$4129,2,0)</f>
        <v>Jalan Besar Dessert Stall                     Block 166, Berseh Food Centre,         Jalan Besar #02-58,                               Singapore 208877</v>
      </c>
      <c r="E99" s="42" t="s">
        <v>789</v>
      </c>
      <c r="F99" s="50">
        <v>236.3</v>
      </c>
      <c r="G99" s="128">
        <v>18.899999999999999</v>
      </c>
      <c r="H99" s="50">
        <f>F99+G99</f>
        <v>255.20000000000002</v>
      </c>
      <c r="I99" s="113">
        <v>45136</v>
      </c>
      <c r="J99" s="21"/>
      <c r="K99" s="50">
        <f t="shared" si="13"/>
        <v>0</v>
      </c>
      <c r="L99" s="136"/>
      <c r="M99" s="36"/>
      <c r="N99" s="36"/>
      <c r="O99" s="136"/>
      <c r="P99" s="36"/>
      <c r="Q99" s="136">
        <f>K99</f>
        <v>0</v>
      </c>
      <c r="R99" s="36"/>
      <c r="S99" s="136">
        <f t="shared" si="14"/>
        <v>0</v>
      </c>
      <c r="T99" s="61">
        <v>62.39</v>
      </c>
      <c r="U99" s="114">
        <f t="shared" si="15"/>
        <v>0.24447492163009402</v>
      </c>
      <c r="X99" s="5"/>
      <c r="Y99" s="10">
        <f t="shared" si="18"/>
        <v>33227.644800000009</v>
      </c>
      <c r="AB99" s="5"/>
      <c r="AC99" s="5"/>
      <c r="AD99" s="10">
        <f t="shared" si="17"/>
        <v>250</v>
      </c>
    </row>
    <row r="100" spans="1:30" hidden="1" x14ac:dyDescent="0.35">
      <c r="A100" s="120">
        <v>202307095</v>
      </c>
      <c r="B100" s="57">
        <v>45112</v>
      </c>
      <c r="C100" s="37" t="s">
        <v>176</v>
      </c>
      <c r="D100" s="21" t="str">
        <f>VLOOKUP(C100,'Customer List'!$A$3:$N$4129,2,0)</f>
        <v>Uncle Jim @Fresh Fruit                          Blk 110, Pasir Ris Central Hawker Centre  #01-17 Singapore 519641</v>
      </c>
      <c r="E100" s="42" t="s">
        <v>694</v>
      </c>
      <c r="F100" s="50">
        <v>90.56</v>
      </c>
      <c r="G100" s="128">
        <v>7.24</v>
      </c>
      <c r="H100" s="50">
        <v>97.8</v>
      </c>
      <c r="I100" s="113">
        <v>45112</v>
      </c>
      <c r="J100" s="21"/>
      <c r="K100" s="50">
        <f t="shared" si="13"/>
        <v>0</v>
      </c>
      <c r="L100" s="136"/>
      <c r="M100" s="36"/>
      <c r="N100" s="36"/>
      <c r="O100" s="36"/>
      <c r="P100" s="36"/>
      <c r="Q100" s="136"/>
      <c r="R100" s="36"/>
      <c r="S100" s="136">
        <f t="shared" si="14"/>
        <v>0</v>
      </c>
      <c r="T100" s="61">
        <v>38.69</v>
      </c>
      <c r="U100" s="114">
        <f t="shared" si="15"/>
        <v>0.39560327198364009</v>
      </c>
      <c r="X100" s="5"/>
      <c r="Y100" s="10">
        <f t="shared" si="18"/>
        <v>33227.644800000009</v>
      </c>
      <c r="AB100" s="5"/>
      <c r="AC100" s="5"/>
      <c r="AD100" s="10">
        <f t="shared" si="17"/>
        <v>250</v>
      </c>
    </row>
    <row r="101" spans="1:30" hidden="1" x14ac:dyDescent="0.35">
      <c r="A101" s="120">
        <v>202307096</v>
      </c>
      <c r="B101" s="57">
        <v>45112</v>
      </c>
      <c r="C101" s="37" t="s">
        <v>37</v>
      </c>
      <c r="D101" s="21" t="str">
        <f>VLOOKUP(C101,'Customer List'!$A$3:$N$4129,2,0)</f>
        <v xml:space="preserve">Koufu - Dim Sum                                     10, Sinaran Drive #04-14 to 19,56 to 73. Novena Square 2 Singapore 307506                                             </v>
      </c>
      <c r="E101" s="42" t="s">
        <v>789</v>
      </c>
      <c r="F101" s="50">
        <v>218</v>
      </c>
      <c r="G101" s="128">
        <v>17.440000000000001</v>
      </c>
      <c r="H101" s="50"/>
      <c r="I101" s="113"/>
      <c r="J101" s="21"/>
      <c r="K101" s="50">
        <f t="shared" si="13"/>
        <v>235.44</v>
      </c>
      <c r="L101" s="136">
        <f>K101</f>
        <v>235.44</v>
      </c>
      <c r="M101" s="36"/>
      <c r="N101" s="36"/>
      <c r="O101" s="136"/>
      <c r="P101" s="136"/>
      <c r="Q101" s="136"/>
      <c r="R101" s="36"/>
      <c r="S101" s="136">
        <f t="shared" si="14"/>
        <v>0</v>
      </c>
      <c r="T101" s="61">
        <v>32.799999999999997</v>
      </c>
      <c r="U101" s="114">
        <f t="shared" si="15"/>
        <v>0.13931362555215765</v>
      </c>
      <c r="X101" s="5"/>
      <c r="Y101" s="10">
        <f t="shared" si="18"/>
        <v>33227.644800000009</v>
      </c>
      <c r="AB101" s="5"/>
      <c r="AC101" s="5"/>
      <c r="AD101" s="10">
        <f t="shared" si="17"/>
        <v>250</v>
      </c>
    </row>
    <row r="102" spans="1:30" hidden="1" x14ac:dyDescent="0.35">
      <c r="A102" s="120">
        <v>202307097</v>
      </c>
      <c r="B102" s="57">
        <v>45112</v>
      </c>
      <c r="C102" s="37" t="s">
        <v>149</v>
      </c>
      <c r="D102" s="21" t="str">
        <f>VLOOKUP(C102,'Customer List'!$A$3:$N$4129,2,0)</f>
        <v xml:space="preserve">顺兴                                                      Margaret Drive Hawker Centre    38A, Margaret Drive #02-24   Singapore 142038      </v>
      </c>
      <c r="E102" s="42" t="s">
        <v>789</v>
      </c>
      <c r="F102" s="50">
        <v>233.33</v>
      </c>
      <c r="G102" s="128">
        <v>18.670000000000002</v>
      </c>
      <c r="H102" s="50">
        <v>252</v>
      </c>
      <c r="I102" s="113">
        <v>45112</v>
      </c>
      <c r="J102" s="21"/>
      <c r="K102" s="50">
        <f t="shared" si="13"/>
        <v>0</v>
      </c>
      <c r="L102" s="136"/>
      <c r="M102" s="36"/>
      <c r="N102" s="36"/>
      <c r="O102" s="136"/>
      <c r="P102" s="136"/>
      <c r="Q102" s="136"/>
      <c r="R102" s="36"/>
      <c r="S102" s="136">
        <f t="shared" si="14"/>
        <v>0</v>
      </c>
      <c r="T102" s="61">
        <v>55.59</v>
      </c>
      <c r="U102" s="114">
        <f t="shared" si="15"/>
        <v>0.22059523809523812</v>
      </c>
      <c r="X102" s="5"/>
      <c r="Y102" s="10">
        <f>Y101-X102</f>
        <v>33227.644800000009</v>
      </c>
      <c r="AB102" s="5"/>
      <c r="AC102" s="5"/>
      <c r="AD102" s="10">
        <f t="shared" si="17"/>
        <v>250</v>
      </c>
    </row>
    <row r="103" spans="1:30" hidden="1" x14ac:dyDescent="0.35">
      <c r="A103" s="120">
        <v>202307098</v>
      </c>
      <c r="B103" s="57">
        <v>45112</v>
      </c>
      <c r="C103" s="37" t="s">
        <v>143</v>
      </c>
      <c r="D103" s="21" t="str">
        <f>VLOOKUP(C103,'Customer List'!$A$3:$N$4129,2,0)</f>
        <v>凉凉                                                           30 Seng Poh Road #02-75,           Tiong Bahru Market,            Singapore 168898</v>
      </c>
      <c r="E103" s="42" t="s">
        <v>789</v>
      </c>
      <c r="F103" s="50">
        <v>189.63</v>
      </c>
      <c r="G103" s="128">
        <v>15.17</v>
      </c>
      <c r="H103" s="50"/>
      <c r="I103" s="113"/>
      <c r="J103" s="21"/>
      <c r="K103" s="50">
        <f t="shared" si="13"/>
        <v>204.79999999999998</v>
      </c>
      <c r="L103" s="136"/>
      <c r="M103" s="136"/>
      <c r="N103" s="36"/>
      <c r="O103" s="136"/>
      <c r="P103" s="136"/>
      <c r="Q103" s="136">
        <f>K103</f>
        <v>204.79999999999998</v>
      </c>
      <c r="R103" s="36"/>
      <c r="S103" s="136">
        <f t="shared" si="14"/>
        <v>0</v>
      </c>
      <c r="T103" s="61">
        <v>47.51</v>
      </c>
      <c r="U103" s="114">
        <f t="shared" si="15"/>
        <v>0.23198242187500001</v>
      </c>
      <c r="X103" s="5"/>
      <c r="Y103" s="10">
        <f t="shared" si="18"/>
        <v>33227.644800000009</v>
      </c>
      <c r="AB103" s="5"/>
      <c r="AC103" s="5"/>
      <c r="AD103" s="10">
        <f t="shared" si="17"/>
        <v>250</v>
      </c>
    </row>
    <row r="104" spans="1:30" hidden="1" x14ac:dyDescent="0.35">
      <c r="A104" s="120">
        <v>202307099</v>
      </c>
      <c r="B104" s="57">
        <v>45112</v>
      </c>
      <c r="C104" s="37" t="s">
        <v>225</v>
      </c>
      <c r="D104" s="21" t="str">
        <f>VLOOKUP(C104,'Customer List'!$A$3:$N$4129,2,0)</f>
        <v>天凉                                                             Block 120, Bukit Merah Lane 1                        #01-41 Singapore 150120</v>
      </c>
      <c r="E104" s="42" t="s">
        <v>789</v>
      </c>
      <c r="F104" s="50">
        <v>157.69</v>
      </c>
      <c r="G104" s="128">
        <v>12.61</v>
      </c>
      <c r="H104" s="50">
        <v>170.3</v>
      </c>
      <c r="I104" s="113">
        <v>45112</v>
      </c>
      <c r="J104" s="21"/>
      <c r="K104" s="50">
        <f t="shared" si="13"/>
        <v>0</v>
      </c>
      <c r="L104" s="136"/>
      <c r="M104" s="36"/>
      <c r="N104" s="36"/>
      <c r="O104" s="36"/>
      <c r="P104" s="36"/>
      <c r="Q104" s="136"/>
      <c r="R104" s="36"/>
      <c r="S104" s="136">
        <f t="shared" si="14"/>
        <v>0</v>
      </c>
      <c r="T104" s="61">
        <v>36.03</v>
      </c>
      <c r="U104" s="114">
        <f t="shared" si="15"/>
        <v>0.21156782149148562</v>
      </c>
      <c r="X104" s="5"/>
      <c r="Y104" s="10">
        <f>Y103-X104</f>
        <v>33227.644800000009</v>
      </c>
      <c r="AB104" s="5"/>
      <c r="AC104" s="5"/>
      <c r="AD104" s="10">
        <f t="shared" si="17"/>
        <v>250</v>
      </c>
    </row>
    <row r="105" spans="1:30" hidden="1" x14ac:dyDescent="0.35">
      <c r="A105" s="120">
        <v>202307100</v>
      </c>
      <c r="B105" s="57">
        <v>45112</v>
      </c>
      <c r="C105" s="37" t="s">
        <v>129</v>
      </c>
      <c r="D105" s="21" t="str">
        <f>VLOOKUP(C105,'Customer List'!$A$3:$N$4129,2,0)</f>
        <v>Tong Shui Desserts                                     101, Upper Cross Street #02-49.                   People's Park Centre, Singapore 058357</v>
      </c>
      <c r="E105" s="42" t="s">
        <v>789</v>
      </c>
      <c r="F105" s="50">
        <v>708.5</v>
      </c>
      <c r="G105" s="128">
        <v>56.68</v>
      </c>
      <c r="H105" s="50"/>
      <c r="I105" s="113"/>
      <c r="J105" s="21"/>
      <c r="K105" s="50">
        <f t="shared" si="13"/>
        <v>765.18</v>
      </c>
      <c r="L105" s="136"/>
      <c r="M105" s="36"/>
      <c r="N105" s="136"/>
      <c r="O105" s="36"/>
      <c r="P105" s="36"/>
      <c r="Q105" s="136">
        <f>K105</f>
        <v>765.18</v>
      </c>
      <c r="R105" s="36"/>
      <c r="S105" s="136">
        <f t="shared" si="14"/>
        <v>0</v>
      </c>
      <c r="T105" s="61">
        <v>153.38</v>
      </c>
      <c r="U105" s="114">
        <f t="shared" si="15"/>
        <v>0.20044956742204451</v>
      </c>
      <c r="X105" s="5"/>
      <c r="Y105" s="10">
        <f t="shared" si="18"/>
        <v>33227.644800000009</v>
      </c>
      <c r="AB105" s="5"/>
      <c r="AC105" s="5"/>
      <c r="AD105" s="10">
        <f t="shared" si="17"/>
        <v>250</v>
      </c>
    </row>
    <row r="106" spans="1:30" hidden="1" x14ac:dyDescent="0.35">
      <c r="A106" s="120">
        <v>202307101</v>
      </c>
      <c r="B106" s="57">
        <v>45112</v>
      </c>
      <c r="C106" s="37" t="s">
        <v>213</v>
      </c>
      <c r="D106" s="21" t="str">
        <f>VLOOKUP(C106,'Customer List'!$A$3:$N$4129,2,0)</f>
        <v>豆花水                                                     Blk 159 Mei Chin Road #02-30 Singapore 140159</v>
      </c>
      <c r="E106" s="42" t="s">
        <v>789</v>
      </c>
      <c r="F106" s="50">
        <v>45.37</v>
      </c>
      <c r="G106" s="128">
        <v>3.63</v>
      </c>
      <c r="H106" s="50">
        <v>49</v>
      </c>
      <c r="I106" s="113">
        <v>45112</v>
      </c>
      <c r="J106" s="21"/>
      <c r="K106" s="50">
        <f t="shared" si="13"/>
        <v>0</v>
      </c>
      <c r="L106" s="136"/>
      <c r="M106" s="36"/>
      <c r="N106" s="36"/>
      <c r="O106" s="136"/>
      <c r="P106" s="36"/>
      <c r="Q106" s="136"/>
      <c r="R106" s="36"/>
      <c r="S106" s="136">
        <f t="shared" si="14"/>
        <v>0</v>
      </c>
      <c r="T106" s="61">
        <v>8.07</v>
      </c>
      <c r="U106" s="114">
        <f t="shared" si="15"/>
        <v>0.16469387755102041</v>
      </c>
      <c r="X106" s="5"/>
      <c r="Y106" s="10">
        <f t="shared" si="18"/>
        <v>33227.644800000009</v>
      </c>
      <c r="AB106" s="5"/>
      <c r="AC106" s="5"/>
      <c r="AD106" s="10">
        <f t="shared" si="17"/>
        <v>250</v>
      </c>
    </row>
    <row r="107" spans="1:30" hidden="1" x14ac:dyDescent="0.35">
      <c r="A107" s="120">
        <v>202307102</v>
      </c>
      <c r="B107" s="57">
        <v>45112</v>
      </c>
      <c r="C107" s="37" t="s">
        <v>910</v>
      </c>
      <c r="D107" s="21" t="str">
        <f>VLOOKUP(C107,'Customer List'!$A$3:$N$4129,2,0)</f>
        <v xml:space="preserve">FOOD REPUBLIC PTE LTD                                  Causeway Point @Ice Shop, Woodlands Square #04-01 Causeway Point Singapore 738099                                                        </v>
      </c>
      <c r="E107" s="42" t="s">
        <v>694</v>
      </c>
      <c r="F107" s="50">
        <v>429.7</v>
      </c>
      <c r="G107" s="128">
        <v>34.380000000000003</v>
      </c>
      <c r="H107" s="50"/>
      <c r="I107" s="113"/>
      <c r="J107" s="21"/>
      <c r="K107" s="50">
        <f t="shared" si="13"/>
        <v>464.08</v>
      </c>
      <c r="L107" s="136"/>
      <c r="M107" s="36"/>
      <c r="N107" s="136"/>
      <c r="O107" s="136"/>
      <c r="P107" s="136">
        <f>K107</f>
        <v>464.08</v>
      </c>
      <c r="Q107" s="136"/>
      <c r="R107" s="36"/>
      <c r="S107" s="136">
        <f t="shared" si="14"/>
        <v>0</v>
      </c>
      <c r="T107" s="61">
        <v>149</v>
      </c>
      <c r="U107" s="114">
        <f t="shared" si="15"/>
        <v>0.32106533356317879</v>
      </c>
      <c r="X107" s="5"/>
      <c r="Y107" s="10">
        <f t="shared" si="18"/>
        <v>33227.644800000009</v>
      </c>
      <c r="AB107" s="5"/>
      <c r="AC107" s="5"/>
      <c r="AD107" s="10">
        <f t="shared" si="17"/>
        <v>250</v>
      </c>
    </row>
    <row r="108" spans="1:30" hidden="1" x14ac:dyDescent="0.35">
      <c r="A108" s="120">
        <v>202307103</v>
      </c>
      <c r="B108" s="57">
        <v>45112</v>
      </c>
      <c r="C108" s="37" t="s">
        <v>200</v>
      </c>
      <c r="D108" s="21" t="str">
        <f>VLOOKUP(C108,'Customer List'!$A$3:$N$4129,2,0)</f>
        <v>顺发冷热清汤                                                 Blk 105, Hougang Ave 1                          #02-43 Market &amp; Food Centre, Singapore 530105</v>
      </c>
      <c r="E108" s="42" t="s">
        <v>694</v>
      </c>
      <c r="F108" s="50">
        <v>165.09</v>
      </c>
      <c r="G108" s="128">
        <v>13.21</v>
      </c>
      <c r="H108" s="50">
        <v>178.3</v>
      </c>
      <c r="I108" s="113">
        <v>45112</v>
      </c>
      <c r="J108" s="21"/>
      <c r="K108" s="50">
        <f t="shared" si="13"/>
        <v>0</v>
      </c>
      <c r="L108" s="136"/>
      <c r="M108" s="36"/>
      <c r="N108" s="136"/>
      <c r="O108" s="136"/>
      <c r="P108" s="36"/>
      <c r="Q108" s="136"/>
      <c r="R108" s="36"/>
      <c r="S108" s="136">
        <f t="shared" si="14"/>
        <v>0</v>
      </c>
      <c r="T108" s="61">
        <v>32.29</v>
      </c>
      <c r="U108" s="114">
        <f t="shared" si="15"/>
        <v>0.18109927089175545</v>
      </c>
      <c r="X108" s="5"/>
      <c r="Y108" s="10">
        <f t="shared" si="18"/>
        <v>33227.644800000009</v>
      </c>
      <c r="AB108" s="5"/>
      <c r="AC108" s="5"/>
      <c r="AD108" s="10">
        <f t="shared" si="17"/>
        <v>250</v>
      </c>
    </row>
    <row r="109" spans="1:30" hidden="1" x14ac:dyDescent="0.35">
      <c r="A109" s="120">
        <v>202307104</v>
      </c>
      <c r="B109" s="57">
        <v>45113</v>
      </c>
      <c r="C109" s="37" t="s">
        <v>128</v>
      </c>
      <c r="D109" s="21" t="str">
        <f>VLOOKUP(C109,'Customer List'!$A$3:$N$4129,2,0)</f>
        <v>COMBINED STALL/CENTURY SQUARE STALL #01                                                          2,  Tampines Central 5, #03-20 Century Square</v>
      </c>
      <c r="E109" s="42" t="s">
        <v>694</v>
      </c>
      <c r="F109" s="50">
        <v>122</v>
      </c>
      <c r="G109" s="128">
        <v>9.76</v>
      </c>
      <c r="H109" s="50"/>
      <c r="I109" s="113"/>
      <c r="J109" s="21"/>
      <c r="K109" s="160">
        <f t="shared" si="13"/>
        <v>131.76</v>
      </c>
      <c r="L109" s="136"/>
      <c r="M109" s="36"/>
      <c r="N109" s="36"/>
      <c r="O109" s="136">
        <f>K109</f>
        <v>131.76</v>
      </c>
      <c r="P109" s="36"/>
      <c r="Q109" s="136"/>
      <c r="R109" s="36"/>
      <c r="S109" s="136">
        <f t="shared" si="14"/>
        <v>0</v>
      </c>
      <c r="T109" s="61">
        <v>38.76</v>
      </c>
      <c r="U109" s="114">
        <f t="shared" si="15"/>
        <v>0.29417122040072863</v>
      </c>
      <c r="X109" s="5"/>
      <c r="Y109" s="10">
        <f t="shared" si="18"/>
        <v>33227.644800000009</v>
      </c>
      <c r="AB109" s="5"/>
      <c r="AC109" s="5"/>
      <c r="AD109" s="10">
        <f t="shared" si="17"/>
        <v>250</v>
      </c>
    </row>
    <row r="110" spans="1:30" hidden="1" x14ac:dyDescent="0.35">
      <c r="A110" s="120">
        <v>202307105</v>
      </c>
      <c r="B110" s="57">
        <v>45113</v>
      </c>
      <c r="C110" s="37" t="s">
        <v>62</v>
      </c>
      <c r="D110" s="21" t="str">
        <f>VLOOKUP(C110,'Customer List'!$A$3:$N$4129,2,0)</f>
        <v>Combined Stalls                                    Junction 8. 9 Bishan Place                            #04-01. Junction 8 Shopping Centre. Singapore 579837</v>
      </c>
      <c r="E110" s="42" t="s">
        <v>789</v>
      </c>
      <c r="F110" s="50">
        <v>334</v>
      </c>
      <c r="G110" s="128">
        <v>26.72</v>
      </c>
      <c r="H110" s="50"/>
      <c r="I110" s="113"/>
      <c r="J110" s="21"/>
      <c r="K110" s="160">
        <f t="shared" si="13"/>
        <v>360.72</v>
      </c>
      <c r="L110" s="136"/>
      <c r="M110" s="36"/>
      <c r="N110" s="136"/>
      <c r="O110" s="136">
        <f>K110</f>
        <v>360.72</v>
      </c>
      <c r="P110" s="36"/>
      <c r="Q110" s="136"/>
      <c r="R110" s="36"/>
      <c r="S110" s="136">
        <f t="shared" si="14"/>
        <v>0</v>
      </c>
      <c r="T110" s="61">
        <v>101.49</v>
      </c>
      <c r="U110" s="114">
        <f t="shared" si="15"/>
        <v>0.2813539587491683</v>
      </c>
      <c r="X110" s="5"/>
      <c r="Y110" s="10">
        <f t="shared" si="18"/>
        <v>33227.644800000009</v>
      </c>
      <c r="AB110" s="5"/>
      <c r="AC110" s="5"/>
      <c r="AD110" s="10">
        <f t="shared" si="17"/>
        <v>250</v>
      </c>
    </row>
    <row r="111" spans="1:30" hidden="1" x14ac:dyDescent="0.35">
      <c r="A111" s="120">
        <v>202307106</v>
      </c>
      <c r="B111" s="57">
        <v>45113</v>
      </c>
      <c r="C111" s="37" t="s">
        <v>128</v>
      </c>
      <c r="D111" s="21" t="str">
        <f>VLOOKUP(C111,'Customer List'!$A$3:$N$4129,2,0)</f>
        <v>COMBINED STALL/CENTURY SQUARE STALL #01                                                          2,  Tampines Central 5, #03-20 Century Square</v>
      </c>
      <c r="E111" s="42" t="s">
        <v>694</v>
      </c>
      <c r="F111" s="50">
        <v>124</v>
      </c>
      <c r="G111" s="128">
        <v>9.92</v>
      </c>
      <c r="H111" s="50"/>
      <c r="I111" s="113"/>
      <c r="J111" s="21"/>
      <c r="K111" s="160">
        <f t="shared" si="13"/>
        <v>133.91999999999999</v>
      </c>
      <c r="L111" s="136"/>
      <c r="M111" s="36"/>
      <c r="N111" s="136"/>
      <c r="O111" s="136">
        <f>K111</f>
        <v>133.91999999999999</v>
      </c>
      <c r="P111" s="36"/>
      <c r="Q111" s="136"/>
      <c r="R111" s="36"/>
      <c r="S111" s="136">
        <f t="shared" si="14"/>
        <v>0</v>
      </c>
      <c r="T111" s="61">
        <v>37.08</v>
      </c>
      <c r="U111" s="114">
        <f t="shared" si="15"/>
        <v>0.27688172043010756</v>
      </c>
      <c r="X111" s="5"/>
      <c r="Y111" s="10">
        <f t="shared" si="18"/>
        <v>33227.644800000009</v>
      </c>
      <c r="AB111" s="5"/>
      <c r="AC111" s="5"/>
      <c r="AD111" s="10">
        <f t="shared" si="17"/>
        <v>250</v>
      </c>
    </row>
    <row r="112" spans="1:30" hidden="1" x14ac:dyDescent="0.35">
      <c r="A112" s="120">
        <v>202307107</v>
      </c>
      <c r="B112" s="57">
        <v>45113</v>
      </c>
      <c r="C112" s="37" t="s">
        <v>127</v>
      </c>
      <c r="D112" s="21" t="str">
        <f>VLOOKUP(C112,'Customer List'!$A$3:$N$4129,2,0)</f>
        <v>DRINK &amp; DESSERT STALL                                                     Nex 23 Serangoon Central                                   #04-16. Nex Shopping Mall. Singapore 556083</v>
      </c>
      <c r="E112" s="42" t="s">
        <v>694</v>
      </c>
      <c r="F112" s="50">
        <v>509.6</v>
      </c>
      <c r="G112" s="128">
        <v>40.770000000000003</v>
      </c>
      <c r="H112" s="50"/>
      <c r="I112" s="113"/>
      <c r="J112" s="21"/>
      <c r="K112" s="160">
        <f t="shared" si="13"/>
        <v>550.37</v>
      </c>
      <c r="L112" s="36"/>
      <c r="M112" s="136"/>
      <c r="N112" s="136"/>
      <c r="O112" s="136">
        <f>K112</f>
        <v>550.37</v>
      </c>
      <c r="P112" s="136"/>
      <c r="Q112" s="136"/>
      <c r="R112" s="36"/>
      <c r="S112" s="136">
        <f t="shared" si="14"/>
        <v>0</v>
      </c>
      <c r="T112" s="61">
        <v>167.95</v>
      </c>
      <c r="U112" s="114">
        <f t="shared" si="15"/>
        <v>0.30515834802042258</v>
      </c>
      <c r="X112" s="5"/>
      <c r="Y112" s="10">
        <f t="shared" si="18"/>
        <v>33227.644800000009</v>
      </c>
      <c r="AB112" s="5"/>
      <c r="AC112" s="5"/>
      <c r="AD112" s="10">
        <f t="shared" si="17"/>
        <v>250</v>
      </c>
    </row>
    <row r="113" spans="1:30" hidden="1" x14ac:dyDescent="0.35">
      <c r="A113" s="120">
        <v>202307108</v>
      </c>
      <c r="B113" s="57">
        <v>45113</v>
      </c>
      <c r="C113" s="37" t="s">
        <v>75</v>
      </c>
      <c r="D113" s="21" t="str">
        <f>VLOOKUP(C113,'Customer List'!$A$3:$N$4129,2,0)</f>
        <v xml:space="preserve">Koufu - Dessert                                                                                          Tampines Street 32,   Tampines Mart. Singapore 529287.             </v>
      </c>
      <c r="E113" s="42" t="s">
        <v>694</v>
      </c>
      <c r="F113" s="50">
        <v>198.5</v>
      </c>
      <c r="G113" s="128">
        <v>15.88</v>
      </c>
      <c r="H113" s="50"/>
      <c r="I113" s="113"/>
      <c r="J113" s="21"/>
      <c r="K113" s="50">
        <f t="shared" si="13"/>
        <v>214.38</v>
      </c>
      <c r="L113" s="136">
        <f>K113</f>
        <v>214.38</v>
      </c>
      <c r="M113" s="36"/>
      <c r="N113" s="36"/>
      <c r="O113" s="136"/>
      <c r="P113" s="136"/>
      <c r="Q113" s="136"/>
      <c r="R113" s="36"/>
      <c r="S113" s="136">
        <f t="shared" si="14"/>
        <v>0</v>
      </c>
      <c r="T113" s="61">
        <v>33.35</v>
      </c>
      <c r="U113" s="114">
        <f t="shared" si="15"/>
        <v>0.15556488478402838</v>
      </c>
      <c r="X113" s="5"/>
      <c r="Y113" s="10">
        <f t="shared" si="18"/>
        <v>33227.644800000009</v>
      </c>
      <c r="AB113" s="5"/>
      <c r="AC113" s="5"/>
      <c r="AD113" s="10">
        <f t="shared" si="17"/>
        <v>250</v>
      </c>
    </row>
    <row r="114" spans="1:30" hidden="1" x14ac:dyDescent="0.35">
      <c r="A114" s="120">
        <v>202307109</v>
      </c>
      <c r="B114" s="57">
        <v>45113</v>
      </c>
      <c r="C114" s="37" t="s">
        <v>192</v>
      </c>
      <c r="D114" s="21" t="str">
        <f>VLOOKUP(C114,'Customer List'!$A$3:$N$4129,2,0)</f>
        <v>利发                                                           Blk.210  Toa Payoh Lorong 8                              #01-80 Singapore 310210</v>
      </c>
      <c r="E114" s="42" t="s">
        <v>789</v>
      </c>
      <c r="F114" s="50">
        <v>486.11</v>
      </c>
      <c r="G114" s="128">
        <v>38.89</v>
      </c>
      <c r="H114" s="50">
        <v>525</v>
      </c>
      <c r="I114" s="113">
        <v>45113</v>
      </c>
      <c r="J114" s="21"/>
      <c r="K114" s="50">
        <f t="shared" si="13"/>
        <v>0</v>
      </c>
      <c r="L114" s="136"/>
      <c r="M114" s="36"/>
      <c r="N114" s="136"/>
      <c r="O114" s="136"/>
      <c r="P114" s="36"/>
      <c r="Q114" s="136"/>
      <c r="R114" s="136"/>
      <c r="S114" s="136">
        <f t="shared" si="14"/>
        <v>0</v>
      </c>
      <c r="T114" s="61">
        <v>111.53</v>
      </c>
      <c r="U114" s="114">
        <f t="shared" si="15"/>
        <v>0.21243809523809523</v>
      </c>
      <c r="X114" s="5"/>
      <c r="Y114" s="10">
        <f t="shared" si="18"/>
        <v>33227.644800000009</v>
      </c>
      <c r="AB114" s="5"/>
      <c r="AC114" s="5"/>
      <c r="AD114" s="10">
        <f t="shared" si="17"/>
        <v>250</v>
      </c>
    </row>
    <row r="115" spans="1:30" hidden="1" x14ac:dyDescent="0.35">
      <c r="A115" s="120">
        <v>202307110</v>
      </c>
      <c r="B115" s="57">
        <v>45113</v>
      </c>
      <c r="C115" s="37" t="s">
        <v>247</v>
      </c>
      <c r="D115" s="21" t="str">
        <f>VLOOKUP(C115,'Customer List'!$A$3:$N$4129,2,0)</f>
        <v>TEL: 91682104                                                                                         Blk 416 BEDOK SOUTH AVE 2 SINGAPORE 460416</v>
      </c>
      <c r="E115" s="42" t="s">
        <v>694</v>
      </c>
      <c r="F115" s="50">
        <v>37.96</v>
      </c>
      <c r="G115" s="128">
        <v>3.04</v>
      </c>
      <c r="H115" s="50">
        <v>41</v>
      </c>
      <c r="I115" s="113">
        <v>45114</v>
      </c>
      <c r="J115" s="21"/>
      <c r="K115" s="50">
        <f t="shared" si="13"/>
        <v>0</v>
      </c>
      <c r="L115" s="136"/>
      <c r="M115" s="36"/>
      <c r="N115" s="136"/>
      <c r="O115" s="136"/>
      <c r="P115" s="36"/>
      <c r="Q115" s="136"/>
      <c r="R115" s="36"/>
      <c r="S115" s="136">
        <f t="shared" si="14"/>
        <v>0</v>
      </c>
      <c r="T115" s="61">
        <v>13.37</v>
      </c>
      <c r="U115" s="114">
        <f t="shared" si="15"/>
        <v>0.32609756097560971</v>
      </c>
      <c r="X115" s="5"/>
      <c r="Y115" s="10">
        <f t="shared" si="18"/>
        <v>33227.644800000009</v>
      </c>
      <c r="AB115" s="5"/>
      <c r="AC115" s="5"/>
      <c r="AD115" s="10">
        <f t="shared" si="17"/>
        <v>250</v>
      </c>
    </row>
    <row r="116" spans="1:30" hidden="1" x14ac:dyDescent="0.35">
      <c r="A116" s="120">
        <v>202307111</v>
      </c>
      <c r="B116" s="57">
        <v>45113</v>
      </c>
      <c r="C116" s="37" t="s">
        <v>411</v>
      </c>
      <c r="D116" s="21" t="str">
        <f>VLOOKUP(C116,'Customer List'!$A$3:$N$4129,2,0)</f>
        <v>Koufu - Dessert                                     258 Pasir Ris Street 21,  Loyang Point, #02-313,  Singapore 510258</v>
      </c>
      <c r="E116" s="42" t="s">
        <v>694</v>
      </c>
      <c r="F116" s="50">
        <v>190.5</v>
      </c>
      <c r="G116" s="128">
        <v>15.24</v>
      </c>
      <c r="H116" s="50"/>
      <c r="I116" s="113"/>
      <c r="J116" s="21"/>
      <c r="K116" s="50">
        <f t="shared" si="13"/>
        <v>205.74</v>
      </c>
      <c r="L116" s="136">
        <f>K116</f>
        <v>205.74</v>
      </c>
      <c r="M116" s="36"/>
      <c r="N116" s="136"/>
      <c r="O116" s="136"/>
      <c r="P116" s="136"/>
      <c r="Q116" s="136"/>
      <c r="R116" s="36"/>
      <c r="S116" s="136">
        <f t="shared" si="14"/>
        <v>0</v>
      </c>
      <c r="T116" s="61">
        <v>61.11</v>
      </c>
      <c r="U116" s="114">
        <f t="shared" si="15"/>
        <v>0.2970253718285214</v>
      </c>
      <c r="X116" s="5"/>
      <c r="Y116" s="10">
        <f t="shared" si="18"/>
        <v>33227.644800000009</v>
      </c>
      <c r="AB116" s="5"/>
      <c r="AC116" s="5"/>
      <c r="AD116" s="10">
        <f t="shared" si="17"/>
        <v>250</v>
      </c>
    </row>
    <row r="117" spans="1:30" hidden="1" x14ac:dyDescent="0.35">
      <c r="A117" s="120">
        <v>202307112</v>
      </c>
      <c r="B117" s="57">
        <v>45113</v>
      </c>
      <c r="C117" s="37" t="s">
        <v>439</v>
      </c>
      <c r="D117" s="21" t="str">
        <f>VLOOKUP(C117,'Customer List'!$A$3:$N$4129,2,0)</f>
        <v>Koufu - Tim Sum                                    258 Pasir Ris Street 21,  Loyang Point, #02-313,  Singapore 510258</v>
      </c>
      <c r="E117" s="42" t="s">
        <v>694</v>
      </c>
      <c r="F117" s="50">
        <v>228</v>
      </c>
      <c r="G117" s="128">
        <v>18.239999999999998</v>
      </c>
      <c r="H117" s="50"/>
      <c r="I117" s="113"/>
      <c r="J117" s="21"/>
      <c r="K117" s="50">
        <f t="shared" si="13"/>
        <v>246.24</v>
      </c>
      <c r="L117" s="136">
        <f>K117</f>
        <v>246.24</v>
      </c>
      <c r="M117" s="36"/>
      <c r="N117" s="36"/>
      <c r="O117" s="136"/>
      <c r="P117" s="136"/>
      <c r="Q117" s="136"/>
      <c r="R117" s="36"/>
      <c r="S117" s="136">
        <f t="shared" si="14"/>
        <v>0</v>
      </c>
      <c r="T117" s="61">
        <v>32.840000000000003</v>
      </c>
      <c r="U117" s="114">
        <f t="shared" si="15"/>
        <v>0.1333658219623132</v>
      </c>
      <c r="X117" s="5"/>
      <c r="Y117" s="10">
        <f t="shared" si="18"/>
        <v>33227.644800000009</v>
      </c>
      <c r="AB117" s="5"/>
      <c r="AC117" s="5"/>
      <c r="AD117" s="10">
        <f t="shared" si="17"/>
        <v>250</v>
      </c>
    </row>
    <row r="118" spans="1:30" hidden="1" x14ac:dyDescent="0.35">
      <c r="A118" s="120">
        <v>202307113</v>
      </c>
      <c r="B118" s="57">
        <v>45113</v>
      </c>
      <c r="C118" s="37" t="s">
        <v>118</v>
      </c>
      <c r="D118" s="21" t="str">
        <f>VLOOKUP(C118,'Customer List'!$A$3:$N$4129,2,0)</f>
        <v>WaterWay Point                                            83 Punggol Central #02-20/21 Singapore 828761                               (Dessert)</v>
      </c>
      <c r="E118" s="42" t="s">
        <v>694</v>
      </c>
      <c r="F118" s="50">
        <v>310</v>
      </c>
      <c r="G118" s="128">
        <v>24.8</v>
      </c>
      <c r="H118" s="50"/>
      <c r="I118" s="113"/>
      <c r="J118" s="21"/>
      <c r="K118" s="50">
        <f t="shared" si="13"/>
        <v>334.8</v>
      </c>
      <c r="L118" s="136">
        <f>K118</f>
        <v>334.8</v>
      </c>
      <c r="M118" s="36"/>
      <c r="N118" s="136"/>
      <c r="O118" s="136"/>
      <c r="P118" s="136"/>
      <c r="Q118" s="136"/>
      <c r="R118" s="36"/>
      <c r="S118" s="136">
        <f t="shared" si="14"/>
        <v>0</v>
      </c>
      <c r="T118" s="61">
        <v>84.85</v>
      </c>
      <c r="U118" s="114">
        <f t="shared" si="15"/>
        <v>0.2534348864994026</v>
      </c>
      <c r="X118" s="5"/>
      <c r="Y118" s="10"/>
      <c r="AB118" s="5"/>
      <c r="AC118" s="5"/>
      <c r="AD118" s="10"/>
    </row>
    <row r="119" spans="1:30" hidden="1" x14ac:dyDescent="0.35">
      <c r="A119" s="120">
        <v>202307114</v>
      </c>
      <c r="B119" s="57">
        <v>45113</v>
      </c>
      <c r="C119" s="37" t="s">
        <v>597</v>
      </c>
      <c r="D119" s="21" t="str">
        <f>VLOOKUP(C119,'Customer List'!$A$3:$N$4129,2,0)</f>
        <v xml:space="preserve">FOOD REPUBLIC PTE LTD                                   Shaw Lido Orchard@ICE shop                    1, Scotts Road #B1-01 Shaw Centre        Singapore 228208                                 </v>
      </c>
      <c r="E119" s="42" t="s">
        <v>789</v>
      </c>
      <c r="F119" s="50">
        <v>95.5</v>
      </c>
      <c r="G119" s="128">
        <v>7.64</v>
      </c>
      <c r="H119" s="50"/>
      <c r="I119" s="113"/>
      <c r="J119" s="21"/>
      <c r="K119" s="50">
        <f t="shared" si="13"/>
        <v>103.14</v>
      </c>
      <c r="L119" s="136"/>
      <c r="M119" s="36"/>
      <c r="N119" s="36"/>
      <c r="O119" s="136"/>
      <c r="P119" s="136">
        <f>K119</f>
        <v>103.14</v>
      </c>
      <c r="Q119" s="136"/>
      <c r="R119" s="36"/>
      <c r="S119" s="136">
        <f t="shared" si="14"/>
        <v>0</v>
      </c>
      <c r="T119" s="61">
        <v>32.25</v>
      </c>
      <c r="U119" s="114">
        <f t="shared" si="15"/>
        <v>0.31268179173938337</v>
      </c>
      <c r="X119" s="5"/>
      <c r="Y119" s="10">
        <f>Y117-X119</f>
        <v>33227.644800000009</v>
      </c>
      <c r="AB119" s="5"/>
      <c r="AC119" s="5"/>
      <c r="AD119" s="10"/>
    </row>
    <row r="120" spans="1:30" hidden="1" x14ac:dyDescent="0.35">
      <c r="A120" s="120">
        <v>202307115</v>
      </c>
      <c r="B120" s="57">
        <v>45113</v>
      </c>
      <c r="C120" s="37" t="s">
        <v>208</v>
      </c>
      <c r="D120" s="21" t="str">
        <f>VLOOKUP(C120,'Customer List'!$A$3:$N$4129,2,0)</f>
        <v>CMPB                                                              3 Depot Road Singapore 109680</v>
      </c>
      <c r="E120" s="42" t="s">
        <v>789</v>
      </c>
      <c r="F120" s="50">
        <v>244.28</v>
      </c>
      <c r="G120" s="128">
        <v>19.54</v>
      </c>
      <c r="H120" s="50">
        <v>263.82</v>
      </c>
      <c r="I120" s="113">
        <v>45114</v>
      </c>
      <c r="J120" s="21"/>
      <c r="K120" s="50">
        <f t="shared" si="13"/>
        <v>0</v>
      </c>
      <c r="L120" s="136"/>
      <c r="M120" s="36"/>
      <c r="N120" s="136"/>
      <c r="O120" s="36"/>
      <c r="P120" s="136"/>
      <c r="Q120" s="136">
        <f>K120</f>
        <v>0</v>
      </c>
      <c r="R120" s="36"/>
      <c r="S120" s="136">
        <f t="shared" si="14"/>
        <v>0</v>
      </c>
      <c r="T120" s="61">
        <v>69.55</v>
      </c>
      <c r="U120" s="114">
        <f t="shared" si="15"/>
        <v>0.26362671518459557</v>
      </c>
      <c r="X120" s="5"/>
      <c r="Y120" s="10">
        <f t="shared" si="18"/>
        <v>33227.644800000009</v>
      </c>
      <c r="AB120" s="5"/>
      <c r="AC120" s="5"/>
      <c r="AD120" s="10">
        <f>AD117+AB120-AC120</f>
        <v>250</v>
      </c>
    </row>
    <row r="121" spans="1:30" hidden="1" x14ac:dyDescent="0.35">
      <c r="A121" s="120">
        <v>202307116</v>
      </c>
      <c r="B121" s="57">
        <v>45113</v>
      </c>
      <c r="C121" s="37" t="s">
        <v>97</v>
      </c>
      <c r="D121" s="21" t="str">
        <f>VLOOKUP(C121,'Customer List'!$A$3:$N$4129,2,0)</f>
        <v xml:space="preserve">Zhu Fang Ruo                                                11 Canberra Road #01-05. Singapore 759775.              </v>
      </c>
      <c r="E121" s="42" t="s">
        <v>789</v>
      </c>
      <c r="F121" s="50">
        <v>191.6</v>
      </c>
      <c r="G121" s="128">
        <v>15.33</v>
      </c>
      <c r="H121" s="50"/>
      <c r="I121" s="113"/>
      <c r="J121" s="21"/>
      <c r="K121" s="50">
        <f t="shared" si="13"/>
        <v>206.93</v>
      </c>
      <c r="L121" s="36"/>
      <c r="M121" s="36"/>
      <c r="N121" s="136"/>
      <c r="O121" s="36"/>
      <c r="P121" s="136"/>
      <c r="Q121" s="136">
        <f>K121</f>
        <v>206.93</v>
      </c>
      <c r="R121" s="36"/>
      <c r="S121" s="136">
        <f t="shared" si="14"/>
        <v>0</v>
      </c>
      <c r="T121" s="61">
        <v>59.87</v>
      </c>
      <c r="U121" s="114">
        <f t="shared" si="15"/>
        <v>0.28932489247571641</v>
      </c>
      <c r="X121" s="5"/>
      <c r="Y121" s="10" t="e">
        <f>#REF!-X121</f>
        <v>#REF!</v>
      </c>
      <c r="AB121" s="5"/>
      <c r="AC121" s="5"/>
      <c r="AD121" s="10" t="e">
        <f>#REF!+AB121-AC121</f>
        <v>#REF!</v>
      </c>
    </row>
    <row r="122" spans="1:30" hidden="1" x14ac:dyDescent="0.35">
      <c r="A122" s="120">
        <v>202307117</v>
      </c>
      <c r="B122" s="57">
        <v>45113</v>
      </c>
      <c r="C122" s="37" t="s">
        <v>79</v>
      </c>
      <c r="D122" s="21" t="str">
        <f>VLOOKUP(C122,'Customer List'!$A$3:$N$4129,2,0)</f>
        <v xml:space="preserve">Koufu - Dessert                                        632, Bukit Batok Central #01-132 Singapore 650632                                                </v>
      </c>
      <c r="E122" s="42" t="s">
        <v>789</v>
      </c>
      <c r="F122" s="50">
        <v>235.4</v>
      </c>
      <c r="G122" s="128">
        <v>18.829999999999998</v>
      </c>
      <c r="H122" s="50"/>
      <c r="I122" s="113"/>
      <c r="J122" s="21"/>
      <c r="K122" s="50">
        <f t="shared" si="13"/>
        <v>254.23000000000002</v>
      </c>
      <c r="L122" s="136">
        <f>K122</f>
        <v>254.23000000000002</v>
      </c>
      <c r="M122" s="136"/>
      <c r="N122" s="36"/>
      <c r="O122" s="36"/>
      <c r="P122" s="136"/>
      <c r="Q122" s="136"/>
      <c r="R122" s="36"/>
      <c r="S122" s="136">
        <f t="shared" si="14"/>
        <v>0</v>
      </c>
      <c r="T122" s="61">
        <v>63.97</v>
      </c>
      <c r="U122" s="114">
        <f t="shared" si="15"/>
        <v>0.25162254651300003</v>
      </c>
      <c r="X122" s="5"/>
      <c r="Y122" s="10" t="e">
        <f>Y121-X122</f>
        <v>#REF!</v>
      </c>
      <c r="AB122" s="5"/>
      <c r="AC122" s="5"/>
      <c r="AD122" s="10" t="e">
        <f t="shared" si="17"/>
        <v>#REF!</v>
      </c>
    </row>
    <row r="123" spans="1:30" hidden="1" x14ac:dyDescent="0.35">
      <c r="A123" s="120">
        <v>202307118</v>
      </c>
      <c r="B123" s="57">
        <v>45113</v>
      </c>
      <c r="C123" s="37" t="s">
        <v>149</v>
      </c>
      <c r="D123" s="21" t="str">
        <f>VLOOKUP(C123,'Customer List'!$A$3:$N$4129,2,0)</f>
        <v xml:space="preserve">顺兴                                                      Margaret Drive Hawker Centre    38A, Margaret Drive #02-24   Singapore 142038      </v>
      </c>
      <c r="E123" s="42" t="s">
        <v>789</v>
      </c>
      <c r="F123" s="50">
        <v>189.81</v>
      </c>
      <c r="G123" s="128">
        <v>15.19</v>
      </c>
      <c r="H123" s="50">
        <v>205</v>
      </c>
      <c r="I123" s="113">
        <v>45113</v>
      </c>
      <c r="J123" s="21"/>
      <c r="K123" s="50">
        <f t="shared" si="13"/>
        <v>0</v>
      </c>
      <c r="L123" s="136"/>
      <c r="M123" s="36"/>
      <c r="N123" s="36"/>
      <c r="O123" s="36"/>
      <c r="P123" s="136"/>
      <c r="Q123" s="136"/>
      <c r="R123" s="36"/>
      <c r="S123" s="136">
        <f t="shared" si="14"/>
        <v>0</v>
      </c>
      <c r="T123" s="61">
        <v>49.03</v>
      </c>
      <c r="U123" s="114">
        <f t="shared" si="15"/>
        <v>0.23917073170731709</v>
      </c>
      <c r="X123" s="5"/>
      <c r="Y123" s="10" t="e">
        <f t="shared" si="18"/>
        <v>#REF!</v>
      </c>
      <c r="AB123" s="5"/>
      <c r="AC123" s="5"/>
      <c r="AD123" s="10" t="e">
        <f t="shared" si="17"/>
        <v>#REF!</v>
      </c>
    </row>
    <row r="124" spans="1:30" hidden="1" x14ac:dyDescent="0.35">
      <c r="A124" s="120">
        <v>202307119</v>
      </c>
      <c r="B124" s="57">
        <v>45113</v>
      </c>
      <c r="C124" s="37" t="s">
        <v>83</v>
      </c>
      <c r="D124" s="21" t="str">
        <f>VLOOKUP(C124,'Customer List'!$A$3:$N$4129,2,0)</f>
        <v xml:space="preserve">Koufu - Dessert                                     Gourmet Paradise  Toa Payoh Lorong 6, Blk 480 #B1-01 Singapore     </v>
      </c>
      <c r="E124" s="42" t="s">
        <v>789</v>
      </c>
      <c r="F124" s="50">
        <v>294.39999999999998</v>
      </c>
      <c r="G124" s="128">
        <v>23.55</v>
      </c>
      <c r="H124" s="50"/>
      <c r="I124" s="113"/>
      <c r="J124" s="21"/>
      <c r="K124" s="50">
        <f t="shared" si="13"/>
        <v>317.95</v>
      </c>
      <c r="L124" s="136">
        <f>K124</f>
        <v>317.95</v>
      </c>
      <c r="M124" s="36"/>
      <c r="N124" s="136"/>
      <c r="O124" s="36"/>
      <c r="P124" s="36"/>
      <c r="Q124" s="136"/>
      <c r="R124" s="36"/>
      <c r="S124" s="136">
        <f t="shared" si="14"/>
        <v>0</v>
      </c>
      <c r="T124" s="61">
        <v>78.2</v>
      </c>
      <c r="U124" s="114">
        <f t="shared" si="15"/>
        <v>0.24595062116685015</v>
      </c>
      <c r="X124" s="5"/>
      <c r="Y124" s="10" t="e">
        <f>Y123-X124</f>
        <v>#REF!</v>
      </c>
      <c r="AB124" s="5"/>
      <c r="AC124" s="5"/>
      <c r="AD124" s="10" t="e">
        <f t="shared" si="17"/>
        <v>#REF!</v>
      </c>
    </row>
    <row r="125" spans="1:30" hidden="1" x14ac:dyDescent="0.35">
      <c r="A125" s="120">
        <v>202307120</v>
      </c>
      <c r="B125" s="57">
        <v>45113</v>
      </c>
      <c r="C125" s="37" t="s">
        <v>81</v>
      </c>
      <c r="D125" s="21" t="str">
        <f>VLOOKUP(C125,'Customer List'!$A$3:$N$4129,2,0)</f>
        <v xml:space="preserve">Koufu - Dessert                                             1, Bukit Batok Central Link.                     #04-01 West Mall, Singapore 658713                                                          </v>
      </c>
      <c r="E125" s="42" t="s">
        <v>789</v>
      </c>
      <c r="F125" s="50">
        <v>34</v>
      </c>
      <c r="G125" s="128">
        <v>2.72</v>
      </c>
      <c r="H125" s="50"/>
      <c r="I125" s="113"/>
      <c r="J125" s="21"/>
      <c r="K125" s="50">
        <f t="shared" si="13"/>
        <v>36.72</v>
      </c>
      <c r="L125" s="136">
        <f>K125</f>
        <v>36.72</v>
      </c>
      <c r="M125" s="136"/>
      <c r="N125" s="136"/>
      <c r="O125" s="36"/>
      <c r="P125" s="36"/>
      <c r="Q125" s="136"/>
      <c r="R125" s="36"/>
      <c r="S125" s="136">
        <f t="shared" si="14"/>
        <v>0</v>
      </c>
      <c r="T125" s="61">
        <v>6.32</v>
      </c>
      <c r="U125" s="114">
        <f t="shared" si="15"/>
        <v>0.17211328976034859</v>
      </c>
      <c r="X125" s="5"/>
      <c r="Y125" s="10" t="e">
        <f t="shared" si="18"/>
        <v>#REF!</v>
      </c>
      <c r="AB125" s="5"/>
      <c r="AC125" s="5"/>
      <c r="AD125" s="10" t="e">
        <f t="shared" si="17"/>
        <v>#REF!</v>
      </c>
    </row>
    <row r="126" spans="1:30" hidden="1" x14ac:dyDescent="0.35">
      <c r="A126" s="120">
        <v>202307121</v>
      </c>
      <c r="B126" s="57">
        <v>45113</v>
      </c>
      <c r="C126" s="37" t="s">
        <v>577</v>
      </c>
      <c r="D126" s="21" t="str">
        <f>VLOOKUP(C126,'Customer List'!$A$3:$N$4129,2,0)</f>
        <v xml:space="preserve">GOODWOOF PTE. LTD.                                                                                31 Woodlands Close #06-16        Singapore 737855          </v>
      </c>
      <c r="E126" s="42" t="s">
        <v>789</v>
      </c>
      <c r="F126" s="50">
        <v>200</v>
      </c>
      <c r="G126" s="128">
        <v>16</v>
      </c>
      <c r="H126" s="50"/>
      <c r="I126" s="113"/>
      <c r="J126" s="21"/>
      <c r="K126" s="50">
        <f t="shared" si="13"/>
        <v>216</v>
      </c>
      <c r="L126" s="136"/>
      <c r="M126" s="36"/>
      <c r="N126" s="136"/>
      <c r="O126" s="36"/>
      <c r="P126" s="136"/>
      <c r="Q126" s="136">
        <f>K126</f>
        <v>216</v>
      </c>
      <c r="R126" s="36"/>
      <c r="S126" s="136">
        <f t="shared" si="14"/>
        <v>0</v>
      </c>
      <c r="T126" s="61">
        <v>60</v>
      </c>
      <c r="U126" s="114">
        <f t="shared" si="15"/>
        <v>0.27777777777777779</v>
      </c>
      <c r="X126" s="5"/>
      <c r="Y126" s="10" t="e">
        <f t="shared" si="18"/>
        <v>#REF!</v>
      </c>
      <c r="AB126" s="5"/>
      <c r="AC126" s="5"/>
      <c r="AD126" s="10" t="e">
        <f t="shared" si="17"/>
        <v>#REF!</v>
      </c>
    </row>
    <row r="127" spans="1:30" hidden="1" x14ac:dyDescent="0.35">
      <c r="A127" s="120">
        <v>202307122</v>
      </c>
      <c r="B127" s="57">
        <v>45113</v>
      </c>
      <c r="C127" s="37" t="s">
        <v>218</v>
      </c>
      <c r="D127" s="21" t="str">
        <f>VLOOKUP(C127,'Customer List'!$A$3:$N$4129,2,0)</f>
        <v>福记                                                          Blk254  Jurong East Street 24         #01-05  Singapore 600254</v>
      </c>
      <c r="E127" s="42" t="s">
        <v>789</v>
      </c>
      <c r="F127" s="50">
        <v>322.22000000000003</v>
      </c>
      <c r="G127" s="128">
        <v>25.78</v>
      </c>
      <c r="H127" s="50">
        <v>348</v>
      </c>
      <c r="I127" s="113">
        <v>45113</v>
      </c>
      <c r="J127" s="21"/>
      <c r="K127" s="50">
        <f t="shared" si="13"/>
        <v>0</v>
      </c>
      <c r="L127" s="136"/>
      <c r="M127" s="136"/>
      <c r="N127" s="136"/>
      <c r="O127" s="136"/>
      <c r="P127" s="36"/>
      <c r="Q127" s="136"/>
      <c r="R127" s="36"/>
      <c r="S127" s="136">
        <f t="shared" si="14"/>
        <v>0</v>
      </c>
      <c r="T127" s="61">
        <v>75.12</v>
      </c>
      <c r="U127" s="114">
        <f t="shared" si="15"/>
        <v>0.21586206896551727</v>
      </c>
      <c r="X127" s="5"/>
      <c r="Y127" s="10" t="e">
        <f t="shared" si="18"/>
        <v>#REF!</v>
      </c>
      <c r="AB127" s="5"/>
      <c r="AC127" s="5"/>
      <c r="AD127" s="10" t="e">
        <f t="shared" si="17"/>
        <v>#REF!</v>
      </c>
    </row>
    <row r="128" spans="1:30" hidden="1" x14ac:dyDescent="0.35">
      <c r="A128" s="120">
        <v>202307123</v>
      </c>
      <c r="B128" s="57">
        <v>45113</v>
      </c>
      <c r="C128" s="37" t="s">
        <v>157</v>
      </c>
      <c r="D128" s="21" t="str">
        <f>VLOOKUP(C128,'Customer List'!$A$3:$N$4129,2,0)</f>
        <v>友谊                                                         Blk 409, Ang Mo Kio Ave 10.   #01-09 Singapore 560409</v>
      </c>
      <c r="E128" s="42" t="s">
        <v>694</v>
      </c>
      <c r="F128" s="50">
        <v>185.19</v>
      </c>
      <c r="G128" s="128">
        <v>14.81</v>
      </c>
      <c r="H128" s="50">
        <v>200</v>
      </c>
      <c r="I128" s="113">
        <v>45113</v>
      </c>
      <c r="J128" s="21"/>
      <c r="K128" s="50">
        <f t="shared" si="13"/>
        <v>0</v>
      </c>
      <c r="L128" s="136"/>
      <c r="M128" s="36"/>
      <c r="N128" s="36"/>
      <c r="O128" s="136"/>
      <c r="P128" s="36"/>
      <c r="Q128" s="136"/>
      <c r="R128" s="36"/>
      <c r="S128" s="136">
        <f t="shared" si="14"/>
        <v>0</v>
      </c>
      <c r="T128" s="61">
        <v>47.75</v>
      </c>
      <c r="U128" s="114">
        <f t="shared" si="15"/>
        <v>0.23874999999999999</v>
      </c>
      <c r="X128" s="5"/>
      <c r="Y128" s="10" t="e">
        <f t="shared" si="18"/>
        <v>#REF!</v>
      </c>
      <c r="AB128" s="5"/>
      <c r="AC128" s="5"/>
      <c r="AD128" s="10" t="e">
        <f t="shared" si="17"/>
        <v>#REF!</v>
      </c>
    </row>
    <row r="129" spans="1:30" hidden="1" x14ac:dyDescent="0.35">
      <c r="A129" s="120">
        <v>202307124</v>
      </c>
      <c r="B129" s="57">
        <v>45113</v>
      </c>
      <c r="C129" s="37" t="s">
        <v>160</v>
      </c>
      <c r="D129" s="21" t="str">
        <f>VLOOKUP(C129,'Customer List'!$A$3:$N$4129,2,0)</f>
        <v>谢必安新甜 品                                      Blk 828, Tampines Street 81 #01-254 Singapore 520828</v>
      </c>
      <c r="E129" s="42" t="s">
        <v>694</v>
      </c>
      <c r="F129" s="50">
        <v>343.52</v>
      </c>
      <c r="G129" s="128">
        <v>27.48</v>
      </c>
      <c r="H129" s="50">
        <v>371</v>
      </c>
      <c r="I129" s="113">
        <v>45114</v>
      </c>
      <c r="J129" s="21"/>
      <c r="K129" s="50">
        <f t="shared" si="13"/>
        <v>0</v>
      </c>
      <c r="L129" s="136"/>
      <c r="M129" s="36"/>
      <c r="N129" s="36"/>
      <c r="O129" s="36"/>
      <c r="P129" s="36"/>
      <c r="Q129" s="136"/>
      <c r="R129" s="36"/>
      <c r="S129" s="136">
        <f t="shared" si="14"/>
        <v>0</v>
      </c>
      <c r="T129" s="61">
        <v>90.06</v>
      </c>
      <c r="U129" s="114">
        <f t="shared" si="15"/>
        <v>0.24274932614555256</v>
      </c>
      <c r="X129" s="5"/>
      <c r="Y129" s="10" t="e">
        <f t="shared" si="18"/>
        <v>#REF!</v>
      </c>
      <c r="AB129" s="5"/>
      <c r="AC129" s="5"/>
      <c r="AD129" s="10" t="e">
        <f t="shared" si="17"/>
        <v>#REF!</v>
      </c>
    </row>
    <row r="130" spans="1:30" hidden="1" x14ac:dyDescent="0.35">
      <c r="A130" s="120">
        <v>202307125</v>
      </c>
      <c r="B130" s="57">
        <v>45113</v>
      </c>
      <c r="C130" s="37" t="s">
        <v>97</v>
      </c>
      <c r="D130" s="21" t="str">
        <f>VLOOKUP(C130,'Customer List'!$A$3:$N$4129,2,0)</f>
        <v xml:space="preserve">Zhu Fang Ruo                                                11 Canberra Road #01-05. Singapore 759775.              </v>
      </c>
      <c r="E130" s="42" t="s">
        <v>694</v>
      </c>
      <c r="F130" s="50">
        <v>6</v>
      </c>
      <c r="G130" s="128">
        <v>0.48</v>
      </c>
      <c r="H130" s="50"/>
      <c r="I130" s="113"/>
      <c r="J130" s="21"/>
      <c r="K130" s="50">
        <f t="shared" si="13"/>
        <v>6.48</v>
      </c>
      <c r="L130" s="136"/>
      <c r="M130" s="36"/>
      <c r="N130" s="136"/>
      <c r="O130" s="36"/>
      <c r="P130" s="36"/>
      <c r="Q130" s="136">
        <f>K130</f>
        <v>6.48</v>
      </c>
      <c r="R130" s="36"/>
      <c r="S130" s="136">
        <f t="shared" si="14"/>
        <v>0</v>
      </c>
      <c r="T130" s="61">
        <v>2.7</v>
      </c>
      <c r="U130" s="114">
        <f t="shared" si="15"/>
        <v>0.41666666666666669</v>
      </c>
      <c r="X130" s="5"/>
      <c r="Y130" s="10" t="e">
        <f t="shared" si="18"/>
        <v>#REF!</v>
      </c>
      <c r="AB130" s="5"/>
      <c r="AC130" s="5"/>
      <c r="AD130" s="10" t="e">
        <f t="shared" si="17"/>
        <v>#REF!</v>
      </c>
    </row>
    <row r="131" spans="1:30" hidden="1" x14ac:dyDescent="0.35">
      <c r="A131" s="120">
        <v>202307126</v>
      </c>
      <c r="B131" s="57">
        <v>45114</v>
      </c>
      <c r="C131" s="37" t="s">
        <v>839</v>
      </c>
      <c r="D131" s="21" t="str">
        <f>VLOOKUP(C131,'Customer List'!$A$3:$N$4129,2,0)</f>
        <v>KOUFU GOURMET PTE LTD                                     1 Woodlands Height #05-01                    Singapore 737859</v>
      </c>
      <c r="E131" s="42" t="s">
        <v>694</v>
      </c>
      <c r="F131" s="50">
        <v>660</v>
      </c>
      <c r="G131" s="128">
        <v>52.8</v>
      </c>
      <c r="H131" s="50"/>
      <c r="I131" s="113"/>
      <c r="J131" s="21"/>
      <c r="K131" s="50">
        <f t="shared" si="13"/>
        <v>712.8</v>
      </c>
      <c r="L131" s="136">
        <f>K131</f>
        <v>712.8</v>
      </c>
      <c r="M131" s="36"/>
      <c r="N131" s="36"/>
      <c r="O131" s="136"/>
      <c r="P131" s="36"/>
      <c r="Q131" s="136"/>
      <c r="R131" s="36"/>
      <c r="S131" s="136">
        <f t="shared" si="14"/>
        <v>0</v>
      </c>
      <c r="T131" s="61">
        <v>75</v>
      </c>
      <c r="U131" s="114">
        <f t="shared" si="15"/>
        <v>0.10521885521885523</v>
      </c>
      <c r="X131" s="5"/>
      <c r="Y131" s="10" t="e">
        <f>Y130-X131</f>
        <v>#REF!</v>
      </c>
      <c r="AB131" s="5"/>
      <c r="AC131" s="5"/>
      <c r="AD131" s="10" t="e">
        <f t="shared" si="17"/>
        <v>#REF!</v>
      </c>
    </row>
    <row r="132" spans="1:30" hidden="1" x14ac:dyDescent="0.35">
      <c r="A132" s="120">
        <v>202307127</v>
      </c>
      <c r="B132" s="57">
        <v>45114</v>
      </c>
      <c r="C132" s="37" t="s">
        <v>631</v>
      </c>
      <c r="D132" s="21" t="str">
        <f>VLOOKUP(C132,'Customer List'!$A$3:$N$4129,2,0)</f>
        <v>Drink &amp; Dessert Stall                                 CCK Lots1 Stall #15.                                   21 Choa Chu Kang Ave 4, #04-15.               Lot One Shoppers Mall. Singapore 689812</v>
      </c>
      <c r="E132" s="42" t="s">
        <v>789</v>
      </c>
      <c r="F132" s="50">
        <v>457.5</v>
      </c>
      <c r="G132" s="128">
        <v>36.6</v>
      </c>
      <c r="H132" s="50"/>
      <c r="I132" s="113"/>
      <c r="J132" s="21"/>
      <c r="K132" s="160">
        <f t="shared" si="13"/>
        <v>494.1</v>
      </c>
      <c r="L132" s="136"/>
      <c r="M132" s="36"/>
      <c r="N132" s="36"/>
      <c r="O132" s="136">
        <f>K132</f>
        <v>494.1</v>
      </c>
      <c r="P132" s="36"/>
      <c r="Q132" s="136"/>
      <c r="R132" s="36"/>
      <c r="S132" s="136">
        <f t="shared" si="14"/>
        <v>0</v>
      </c>
      <c r="T132" s="61">
        <v>143.96</v>
      </c>
      <c r="U132" s="114">
        <f t="shared" si="15"/>
        <v>0.29135802469135802</v>
      </c>
      <c r="X132" s="5"/>
      <c r="Y132" s="10" t="e">
        <f t="shared" si="18"/>
        <v>#REF!</v>
      </c>
      <c r="AB132" s="5"/>
      <c r="AC132" s="5"/>
      <c r="AD132" s="10" t="e">
        <f t="shared" si="17"/>
        <v>#REF!</v>
      </c>
    </row>
    <row r="133" spans="1:30" hidden="1" x14ac:dyDescent="0.35">
      <c r="A133" s="120">
        <v>202307128</v>
      </c>
      <c r="B133" s="57">
        <v>45114</v>
      </c>
      <c r="C133" s="37" t="s">
        <v>649</v>
      </c>
      <c r="D133" s="21" t="str">
        <f>VLOOKUP(C133,'Customer List'!$A$3:$N$4129,2,0)</f>
        <v xml:space="preserve">KOPITIAM INVESTMENT PTE LTD                      Block 15, Woodlands Loop.                #01-28, Singapore   738322.           </v>
      </c>
      <c r="E133" s="42" t="s">
        <v>11</v>
      </c>
      <c r="F133" s="50">
        <v>231</v>
      </c>
      <c r="G133" s="128">
        <v>18.48</v>
      </c>
      <c r="H133" s="50"/>
      <c r="I133" s="113"/>
      <c r="J133" s="21"/>
      <c r="K133" s="50">
        <f t="shared" si="13"/>
        <v>249.48</v>
      </c>
      <c r="L133" s="136"/>
      <c r="M133" s="36"/>
      <c r="N133" s="136"/>
      <c r="O133" s="136"/>
      <c r="P133" s="36"/>
      <c r="Q133" s="136">
        <f>K133</f>
        <v>249.48</v>
      </c>
      <c r="R133" s="36"/>
      <c r="S133" s="136">
        <f t="shared" si="14"/>
        <v>0</v>
      </c>
      <c r="T133" s="61">
        <v>51</v>
      </c>
      <c r="U133" s="114">
        <f t="shared" si="15"/>
        <v>0.20442520442520443</v>
      </c>
      <c r="X133" s="5"/>
      <c r="Y133" s="10" t="e">
        <f t="shared" si="18"/>
        <v>#REF!</v>
      </c>
      <c r="AB133" s="5"/>
      <c r="AC133" s="5"/>
      <c r="AD133" s="10" t="e">
        <f t="shared" si="17"/>
        <v>#REF!</v>
      </c>
    </row>
    <row r="134" spans="1:30" hidden="1" x14ac:dyDescent="0.35">
      <c r="A134" s="120">
        <v>202307129</v>
      </c>
      <c r="B134" s="57">
        <v>45114</v>
      </c>
      <c r="C134" s="37" t="s">
        <v>991</v>
      </c>
      <c r="D134" s="21" t="str">
        <f>VLOOKUP(C134,'Customer List'!$A$3:$N$4129,2,0)</f>
        <v xml:space="preserve">Koufu - Tim Sum                                                Blk 511 Canberra Road, #01-01      Sembawang Mart, Singapore 750511                                                        </v>
      </c>
      <c r="E134" s="42" t="s">
        <v>694</v>
      </c>
      <c r="F134" s="50">
        <v>126</v>
      </c>
      <c r="G134" s="128">
        <v>10.08</v>
      </c>
      <c r="H134" s="50"/>
      <c r="I134" s="113"/>
      <c r="J134" s="21"/>
      <c r="K134" s="50">
        <f t="shared" si="13"/>
        <v>136.08000000000001</v>
      </c>
      <c r="L134" s="136">
        <f>K134</f>
        <v>136.08000000000001</v>
      </c>
      <c r="M134" s="36"/>
      <c r="N134" s="36"/>
      <c r="O134" s="136"/>
      <c r="P134" s="136"/>
      <c r="Q134" s="136"/>
      <c r="R134" s="36"/>
      <c r="S134" s="136">
        <f t="shared" si="14"/>
        <v>0</v>
      </c>
      <c r="T134" s="61">
        <v>16.079999999999998</v>
      </c>
      <c r="U134" s="114">
        <f t="shared" si="15"/>
        <v>0.11816578483245148</v>
      </c>
      <c r="X134" s="5"/>
      <c r="Y134" s="10" t="e">
        <f t="shared" si="18"/>
        <v>#REF!</v>
      </c>
      <c r="AB134" s="5"/>
      <c r="AC134" s="5"/>
      <c r="AD134" s="10" t="e">
        <f t="shared" si="17"/>
        <v>#REF!</v>
      </c>
    </row>
    <row r="135" spans="1:30" hidden="1" x14ac:dyDescent="0.35">
      <c r="A135" s="120">
        <v>202307130</v>
      </c>
      <c r="B135" s="57">
        <v>45114</v>
      </c>
      <c r="C135" s="37" t="s">
        <v>783</v>
      </c>
      <c r="D135" s="21" t="str">
        <f>VLOOKUP(C135,'Customer List'!$A$3:$N$4129,2,0)</f>
        <v>Tiong Bahru Soya Bean                                                        52 Tiong Bahru Road #02-63.    Singapore 168716</v>
      </c>
      <c r="E135" s="42" t="s">
        <v>789</v>
      </c>
      <c r="F135" s="50">
        <v>61</v>
      </c>
      <c r="G135" s="128">
        <v>4.88</v>
      </c>
      <c r="H135" s="50">
        <v>65.88</v>
      </c>
      <c r="I135" s="113">
        <v>45114</v>
      </c>
      <c r="J135" s="21"/>
      <c r="K135" s="50">
        <f t="shared" si="13"/>
        <v>0</v>
      </c>
      <c r="L135" s="136"/>
      <c r="M135" s="36"/>
      <c r="N135" s="136"/>
      <c r="O135" s="136"/>
      <c r="P135" s="136"/>
      <c r="Q135" s="136"/>
      <c r="R135" s="36"/>
      <c r="S135" s="136">
        <f t="shared" si="14"/>
        <v>0</v>
      </c>
      <c r="T135" s="61">
        <v>11.4</v>
      </c>
      <c r="U135" s="114">
        <f t="shared" si="15"/>
        <v>0.17304189435336978</v>
      </c>
      <c r="X135" s="5"/>
      <c r="Y135" s="10" t="e">
        <f t="shared" si="18"/>
        <v>#REF!</v>
      </c>
      <c r="AB135" s="5"/>
      <c r="AC135" s="5"/>
      <c r="AD135" s="10" t="e">
        <f t="shared" si="17"/>
        <v>#REF!</v>
      </c>
    </row>
    <row r="136" spans="1:30" hidden="1" x14ac:dyDescent="0.35">
      <c r="A136" s="120">
        <v>202307131</v>
      </c>
      <c r="B136" s="57">
        <v>45114</v>
      </c>
      <c r="C136" s="37" t="s">
        <v>916</v>
      </c>
      <c r="D136" s="21" t="str">
        <f>VLOOKUP(C136,'Customer List'!$A$3:$N$4129,2,0)</f>
        <v xml:space="preserve">FOOD REPUBLIC PTE LTD                                   Vivo City @Drink Stall #16A                                         1, Harbourfront Walk #03-01, VivoCity   Singapore 098585                           </v>
      </c>
      <c r="E136" s="42" t="s">
        <v>789</v>
      </c>
      <c r="F136" s="50">
        <v>104.06</v>
      </c>
      <c r="G136" s="128">
        <v>8.32</v>
      </c>
      <c r="H136" s="50"/>
      <c r="I136" s="113"/>
      <c r="J136" s="21"/>
      <c r="K136" s="50">
        <f t="shared" ref="K136:K201" si="20">F136+G136-H136-J136</f>
        <v>112.38</v>
      </c>
      <c r="L136" s="136"/>
      <c r="M136" s="136"/>
      <c r="N136" s="36"/>
      <c r="O136" s="136"/>
      <c r="P136" s="136">
        <f>K136</f>
        <v>112.38</v>
      </c>
      <c r="Q136" s="136"/>
      <c r="R136" s="36"/>
      <c r="S136" s="136">
        <f t="shared" si="14"/>
        <v>0</v>
      </c>
      <c r="T136" s="61">
        <v>36.409999999999997</v>
      </c>
      <c r="U136" s="114">
        <f t="shared" si="15"/>
        <v>0.32399003381384589</v>
      </c>
      <c r="X136" s="5"/>
      <c r="Y136" s="10" t="e">
        <f t="shared" si="18"/>
        <v>#REF!</v>
      </c>
      <c r="AB136" s="5"/>
      <c r="AC136" s="5"/>
      <c r="AD136" s="10" t="e">
        <f t="shared" ref="AD136" si="21">AD135+AB136-AC136</f>
        <v>#REF!</v>
      </c>
    </row>
    <row r="137" spans="1:30" hidden="1" x14ac:dyDescent="0.35">
      <c r="A137" s="120">
        <v>202307132</v>
      </c>
      <c r="B137" s="57">
        <v>45114</v>
      </c>
      <c r="C137" s="37" t="s">
        <v>917</v>
      </c>
      <c r="D137" s="21" t="str">
        <f>VLOOKUP(C137,'Customer List'!$A$3:$N$4129,2,0)</f>
        <v xml:space="preserve">FOOD REPUBLIC PTE LTD                                   Vivo City @Ice Shop #16                                         1, Harbourfront Walk #03-01, VivoCity   Singapore 098585                           </v>
      </c>
      <c r="E137" s="42" t="s">
        <v>789</v>
      </c>
      <c r="F137" s="50">
        <v>104.9</v>
      </c>
      <c r="G137" s="128">
        <v>8.39</v>
      </c>
      <c r="H137" s="50"/>
      <c r="I137" s="113"/>
      <c r="J137" s="21"/>
      <c r="K137" s="50">
        <f t="shared" si="20"/>
        <v>113.29</v>
      </c>
      <c r="L137" s="136"/>
      <c r="M137" s="136"/>
      <c r="N137" s="36"/>
      <c r="O137" s="136"/>
      <c r="P137" s="136">
        <f>K137</f>
        <v>113.29</v>
      </c>
      <c r="Q137" s="136"/>
      <c r="R137" s="36"/>
      <c r="S137" s="136">
        <f t="shared" si="14"/>
        <v>0</v>
      </c>
      <c r="T137" s="61">
        <v>22.51</v>
      </c>
      <c r="U137" s="114">
        <f t="shared" si="15"/>
        <v>0.19869361814811545</v>
      </c>
      <c r="X137" s="5"/>
      <c r="Y137" s="10"/>
      <c r="AB137" s="5"/>
      <c r="AC137" s="5"/>
      <c r="AD137" s="10"/>
    </row>
    <row r="138" spans="1:30" hidden="1" x14ac:dyDescent="0.35">
      <c r="A138" s="120">
        <v>202307133</v>
      </c>
      <c r="B138" s="57">
        <v>45114</v>
      </c>
      <c r="C138" s="37" t="s">
        <v>626</v>
      </c>
      <c r="D138" s="21" t="str">
        <f>VLOOKUP(C138,'Customer List'!$A$3:$N$4129,2,0)</f>
        <v xml:space="preserve">FOOD REPUBLIC PTE LTD                                   Vivo City @Juice Bar #20                                         1, Harbourfront Walk #03-01, VivoCity   Singapore 098585                           </v>
      </c>
      <c r="E138" s="42" t="s">
        <v>789</v>
      </c>
      <c r="F138" s="50">
        <v>163.5</v>
      </c>
      <c r="G138" s="128">
        <v>13.08</v>
      </c>
      <c r="H138" s="50"/>
      <c r="I138" s="113"/>
      <c r="J138" s="21"/>
      <c r="K138" s="50">
        <f t="shared" si="20"/>
        <v>176.58</v>
      </c>
      <c r="L138" s="136"/>
      <c r="M138" s="36"/>
      <c r="N138" s="36"/>
      <c r="O138" s="136"/>
      <c r="P138" s="136">
        <f>K138</f>
        <v>176.58</v>
      </c>
      <c r="Q138" s="136"/>
      <c r="R138" s="36"/>
      <c r="S138" s="136">
        <f t="shared" ref="S138:S203" si="22">SUM(F138:G138)-H138-SUM(L138:R138)</f>
        <v>0</v>
      </c>
      <c r="T138" s="61">
        <v>58.6</v>
      </c>
      <c r="U138" s="114">
        <f t="shared" ref="U138:U202" si="23">T138/(F138+G138)</f>
        <v>0.33186091290066821</v>
      </c>
      <c r="X138" s="5"/>
      <c r="Y138" s="10" t="e">
        <f>Y136-X138</f>
        <v>#REF!</v>
      </c>
      <c r="AB138" s="5"/>
      <c r="AC138" s="5"/>
      <c r="AD138" s="10" t="e">
        <f>AD136+AB138-AC138</f>
        <v>#REF!</v>
      </c>
    </row>
    <row r="139" spans="1:30" hidden="1" x14ac:dyDescent="0.35">
      <c r="A139" s="120">
        <v>202307134</v>
      </c>
      <c r="B139" s="57">
        <v>45114</v>
      </c>
      <c r="C139" s="37" t="s">
        <v>621</v>
      </c>
      <c r="D139" s="21" t="str">
        <f>VLOOKUP(C139,'Customer List'!$A$3:$N$4129,2,0)</f>
        <v xml:space="preserve">Koufu - Dessert                                              Block 168 Punggol Field #01-01      Punggol Plaza Singapore 820168               </v>
      </c>
      <c r="E139" s="42" t="s">
        <v>694</v>
      </c>
      <c r="F139" s="50">
        <v>759.6</v>
      </c>
      <c r="G139" s="128">
        <v>60.77</v>
      </c>
      <c r="H139" s="50"/>
      <c r="I139" s="113"/>
      <c r="J139" s="21"/>
      <c r="K139" s="50">
        <f t="shared" si="20"/>
        <v>820.37</v>
      </c>
      <c r="L139" s="136">
        <f>K139</f>
        <v>820.37</v>
      </c>
      <c r="M139" s="36"/>
      <c r="N139" s="136"/>
      <c r="O139" s="136"/>
      <c r="P139" s="36"/>
      <c r="Q139" s="136"/>
      <c r="R139" s="36"/>
      <c r="S139" s="136">
        <f t="shared" si="22"/>
        <v>0</v>
      </c>
      <c r="T139" s="61">
        <v>228.42</v>
      </c>
      <c r="U139" s="114">
        <f t="shared" si="23"/>
        <v>0.27843534015139509</v>
      </c>
      <c r="X139" s="5"/>
      <c r="Y139" s="10" t="e">
        <f t="shared" si="18"/>
        <v>#REF!</v>
      </c>
      <c r="AB139" s="5"/>
      <c r="AC139" s="5"/>
      <c r="AD139" s="10" t="e">
        <f t="shared" ref="AD139:AD183" si="24">AD138+AB139-AC139</f>
        <v>#REF!</v>
      </c>
    </row>
    <row r="140" spans="1:30" hidden="1" x14ac:dyDescent="0.35">
      <c r="A140" s="120">
        <v>202307135</v>
      </c>
      <c r="B140" s="57">
        <v>45114</v>
      </c>
      <c r="C140" s="37" t="s">
        <v>620</v>
      </c>
      <c r="D140" s="21" t="str">
        <f>VLOOKUP(C140,'Customer List'!$A$3:$N$4129,2,0)</f>
        <v xml:space="preserve">Koufu - DIM SUM                                          Block 168 Punggol Field #01-01      Punggol Plaza Singapore 820168               </v>
      </c>
      <c r="E140" s="42" t="s">
        <v>694</v>
      </c>
      <c r="F140" s="50">
        <v>50</v>
      </c>
      <c r="G140" s="128">
        <f>F140*0.08</f>
        <v>4</v>
      </c>
      <c r="H140" s="50"/>
      <c r="I140" s="113"/>
      <c r="J140" s="21"/>
      <c r="K140" s="50">
        <f t="shared" si="20"/>
        <v>54</v>
      </c>
      <c r="L140" s="136">
        <f>K140</f>
        <v>54</v>
      </c>
      <c r="M140" s="136"/>
      <c r="N140" s="136"/>
      <c r="O140" s="136"/>
      <c r="P140" s="136"/>
      <c r="Q140" s="36"/>
      <c r="R140" s="36"/>
      <c r="S140" s="136">
        <f t="shared" si="22"/>
        <v>0</v>
      </c>
      <c r="T140" s="61">
        <v>14</v>
      </c>
      <c r="U140" s="114">
        <f t="shared" si="23"/>
        <v>0.25925925925925924</v>
      </c>
      <c r="X140" s="5"/>
      <c r="Y140" s="10" t="e">
        <f t="shared" ref="Y140:Y141" si="25">Y139-X140</f>
        <v>#REF!</v>
      </c>
      <c r="AB140" s="5"/>
      <c r="AC140" s="5"/>
      <c r="AD140" s="10" t="e">
        <f t="shared" si="24"/>
        <v>#REF!</v>
      </c>
    </row>
    <row r="141" spans="1:30" hidden="1" x14ac:dyDescent="0.35">
      <c r="A141" s="120">
        <v>202307136</v>
      </c>
      <c r="B141" s="57">
        <v>45114</v>
      </c>
      <c r="C141" s="37" t="s">
        <v>927</v>
      </c>
      <c r="D141" s="21" t="str">
        <f>VLOOKUP(C141,'Customer List'!$A$3:$N$4129,2,0)</f>
        <v xml:space="preserve">FOOD REPUBLIC PTE LTD                                  Somerset Orchard@Ice shop No: 17   313 Orchard Road #05-01                Singapore 238895                           </v>
      </c>
      <c r="E141" s="42" t="s">
        <v>789</v>
      </c>
      <c r="F141" s="50">
        <v>193.6</v>
      </c>
      <c r="G141" s="128">
        <v>15.49</v>
      </c>
      <c r="H141" s="50"/>
      <c r="I141" s="113"/>
      <c r="J141" s="21"/>
      <c r="K141" s="50">
        <f t="shared" si="20"/>
        <v>209.09</v>
      </c>
      <c r="L141" s="136"/>
      <c r="M141" s="136"/>
      <c r="N141" s="136"/>
      <c r="O141" s="36"/>
      <c r="P141" s="136">
        <f>K141</f>
        <v>209.09</v>
      </c>
      <c r="Q141" s="136"/>
      <c r="R141" s="36"/>
      <c r="S141" s="136">
        <f t="shared" si="22"/>
        <v>0</v>
      </c>
      <c r="T141" s="61">
        <v>64.3</v>
      </c>
      <c r="U141" s="114">
        <f t="shared" si="23"/>
        <v>0.30752307618728775</v>
      </c>
      <c r="X141" s="5"/>
      <c r="Y141" s="10" t="e">
        <f t="shared" si="25"/>
        <v>#REF!</v>
      </c>
      <c r="AB141" s="5"/>
      <c r="AC141" s="5"/>
      <c r="AD141" s="10" t="e">
        <f t="shared" si="24"/>
        <v>#REF!</v>
      </c>
    </row>
    <row r="142" spans="1:30" hidden="1" x14ac:dyDescent="0.35">
      <c r="A142" s="120">
        <v>202307137</v>
      </c>
      <c r="B142" s="57">
        <v>45114</v>
      </c>
      <c r="C142" s="37" t="s">
        <v>985</v>
      </c>
      <c r="D142" s="21" t="str">
        <f>VLOOKUP(C142,'Customer List'!$A$3:$N$4129,2,0)</f>
        <v xml:space="preserve">FOOD REPUBLIC PTE LTD                                  Somerset Orchard@Drink stall No: 17   313 Orchard Road #05-01                Singapore 238895                           </v>
      </c>
      <c r="E142" s="42" t="s">
        <v>789</v>
      </c>
      <c r="F142" s="50">
        <v>30.4</v>
      </c>
      <c r="G142" s="128">
        <v>2.4300000000000002</v>
      </c>
      <c r="H142" s="50"/>
      <c r="I142" s="113"/>
      <c r="J142" s="21"/>
      <c r="K142" s="50">
        <f t="shared" si="20"/>
        <v>32.83</v>
      </c>
      <c r="L142" s="136"/>
      <c r="M142" s="36"/>
      <c r="N142" s="36"/>
      <c r="O142" s="36"/>
      <c r="P142" s="136">
        <f>K142</f>
        <v>32.83</v>
      </c>
      <c r="Q142" s="136"/>
      <c r="R142" s="36"/>
      <c r="S142" s="136">
        <f t="shared" si="22"/>
        <v>0</v>
      </c>
      <c r="T142" s="61">
        <v>12.27</v>
      </c>
      <c r="U142" s="114">
        <f t="shared" si="23"/>
        <v>0.37374352726165094</v>
      </c>
      <c r="X142" s="5"/>
      <c r="Y142" s="10" t="e">
        <f>Y141-X142</f>
        <v>#REF!</v>
      </c>
      <c r="AB142" s="5"/>
      <c r="AC142" s="5"/>
      <c r="AD142" s="10" t="e">
        <f t="shared" si="24"/>
        <v>#REF!</v>
      </c>
    </row>
    <row r="143" spans="1:30" hidden="1" x14ac:dyDescent="0.35">
      <c r="A143" s="120">
        <v>202307138</v>
      </c>
      <c r="B143" s="57">
        <v>45114</v>
      </c>
      <c r="C143" s="37" t="s">
        <v>660</v>
      </c>
      <c r="D143" s="21" t="str">
        <f>VLOOKUP(C143,'Customer List'!$A$3:$N$4129,2,0)</f>
        <v>Rong Hua Desserts                                             Blk 10, Ubi Crescent #01-04.                          Ubi Tech Park Singapore 408564</v>
      </c>
      <c r="E143" s="42" t="s">
        <v>694</v>
      </c>
      <c r="F143" s="50">
        <v>327.10000000000002</v>
      </c>
      <c r="G143" s="128">
        <v>26.17</v>
      </c>
      <c r="H143" s="50"/>
      <c r="I143" s="113"/>
      <c r="J143" s="21"/>
      <c r="K143" s="50">
        <f t="shared" si="20"/>
        <v>353.27000000000004</v>
      </c>
      <c r="L143" s="36"/>
      <c r="M143" s="136"/>
      <c r="N143" s="36"/>
      <c r="O143" s="36"/>
      <c r="P143" s="136"/>
      <c r="Q143" s="136">
        <f>K143</f>
        <v>353.27000000000004</v>
      </c>
      <c r="R143" s="136"/>
      <c r="S143" s="136">
        <f t="shared" si="22"/>
        <v>0</v>
      </c>
      <c r="T143" s="61">
        <v>103.11</v>
      </c>
      <c r="U143" s="114">
        <f t="shared" si="23"/>
        <v>0.29187307158830356</v>
      </c>
      <c r="X143" s="5"/>
      <c r="Y143" s="10" t="e">
        <f t="shared" ref="Y143:Y206" si="26">Y142-X143</f>
        <v>#REF!</v>
      </c>
      <c r="AB143" s="5"/>
      <c r="AC143" s="5"/>
      <c r="AD143" s="10" t="e">
        <f t="shared" si="24"/>
        <v>#REF!</v>
      </c>
    </row>
    <row r="144" spans="1:30" hidden="1" x14ac:dyDescent="0.35">
      <c r="A144" s="120">
        <v>202307139</v>
      </c>
      <c r="B144" s="57">
        <v>45114</v>
      </c>
      <c r="C144" s="37" t="s">
        <v>723</v>
      </c>
      <c r="D144" s="21" t="str">
        <f>VLOOKUP(C144,'Customer List'!$A$3:$N$4129,2,0)</f>
        <v>Dessert First Pte Ltd                                   37, #01-407 Jalan Rummah Tinggi Singapore 150037</v>
      </c>
      <c r="E144" s="42" t="s">
        <v>789</v>
      </c>
      <c r="F144" s="50">
        <v>578</v>
      </c>
      <c r="G144" s="128">
        <v>46.24</v>
      </c>
      <c r="H144" s="50"/>
      <c r="I144" s="113"/>
      <c r="J144" s="21"/>
      <c r="K144" s="50">
        <f t="shared" si="20"/>
        <v>624.24</v>
      </c>
      <c r="L144" s="136"/>
      <c r="M144" s="36"/>
      <c r="N144" s="136"/>
      <c r="O144" s="36"/>
      <c r="P144" s="136"/>
      <c r="Q144" s="136">
        <f>K144</f>
        <v>624.24</v>
      </c>
      <c r="R144" s="36"/>
      <c r="S144" s="136">
        <f t="shared" si="22"/>
        <v>0</v>
      </c>
      <c r="T144" s="61">
        <v>146.80000000000001</v>
      </c>
      <c r="U144" s="114">
        <f t="shared" si="23"/>
        <v>0.23516596180956045</v>
      </c>
      <c r="X144" s="5"/>
      <c r="Y144" s="10" t="e">
        <f t="shared" si="26"/>
        <v>#REF!</v>
      </c>
      <c r="AB144" s="5"/>
      <c r="AC144" s="5"/>
      <c r="AD144" s="10" t="e">
        <f t="shared" si="24"/>
        <v>#REF!</v>
      </c>
    </row>
    <row r="145" spans="1:30" hidden="1" x14ac:dyDescent="0.35">
      <c r="A145" s="120">
        <v>202307140</v>
      </c>
      <c r="B145" s="57">
        <v>45114</v>
      </c>
      <c r="C145" s="37" t="s">
        <v>976</v>
      </c>
      <c r="D145" s="21" t="str">
        <f>VLOOKUP(C145,'Customer List'!$A$3:$N$4129,2,0)</f>
        <v>FOOD DYNASTY PTE LTD                                                                                          101 THOMSON ROAD #B1-56 UNITED SQUARE SINGAPORE 307591</v>
      </c>
      <c r="E145" s="42" t="s">
        <v>789</v>
      </c>
      <c r="F145" s="50">
        <v>113.7</v>
      </c>
      <c r="G145" s="128">
        <v>9.1</v>
      </c>
      <c r="H145" s="50"/>
      <c r="I145" s="113"/>
      <c r="J145" s="21"/>
      <c r="K145" s="50">
        <f t="shared" si="20"/>
        <v>122.8</v>
      </c>
      <c r="L145" s="136"/>
      <c r="M145" s="136"/>
      <c r="N145" s="136"/>
      <c r="O145" s="136"/>
      <c r="P145" s="36"/>
      <c r="Q145" s="136">
        <f>K145</f>
        <v>122.8</v>
      </c>
      <c r="R145" s="136"/>
      <c r="S145" s="136">
        <f t="shared" si="22"/>
        <v>0</v>
      </c>
      <c r="T145" s="61">
        <v>41.95</v>
      </c>
      <c r="U145" s="114">
        <f t="shared" si="23"/>
        <v>0.34161237785016291</v>
      </c>
      <c r="X145" s="5"/>
      <c r="Y145" s="10" t="e">
        <f t="shared" si="26"/>
        <v>#REF!</v>
      </c>
      <c r="AB145" s="5"/>
      <c r="AC145" s="5"/>
      <c r="AD145" s="10" t="e">
        <f t="shared" si="24"/>
        <v>#REF!</v>
      </c>
    </row>
    <row r="146" spans="1:30" hidden="1" x14ac:dyDescent="0.35">
      <c r="A146" s="120">
        <v>202307141</v>
      </c>
      <c r="B146" s="57">
        <v>45114</v>
      </c>
      <c r="C146" s="37" t="s">
        <v>906</v>
      </c>
      <c r="D146" s="21" t="str">
        <f>VLOOKUP(C146,'Customer List'!$A$3:$N$4129,2,0)</f>
        <v>R&amp;B TEA SINGAPORE                                                 101 THOMSON ROAD #02-K1        UNITED SQUARE, SINGAPORE 307591</v>
      </c>
      <c r="E146" s="42" t="s">
        <v>789</v>
      </c>
      <c r="F146" s="50">
        <v>40.5</v>
      </c>
      <c r="G146" s="128">
        <v>3.24</v>
      </c>
      <c r="H146" s="50"/>
      <c r="I146" s="113"/>
      <c r="J146" s="21"/>
      <c r="K146" s="50">
        <f t="shared" si="20"/>
        <v>43.74</v>
      </c>
      <c r="L146" s="136"/>
      <c r="M146" s="36"/>
      <c r="N146" s="136">
        <f>K146</f>
        <v>43.74</v>
      </c>
      <c r="O146" s="136"/>
      <c r="P146" s="36"/>
      <c r="Q146" s="136"/>
      <c r="R146" s="36"/>
      <c r="S146" s="136">
        <f t="shared" si="22"/>
        <v>0</v>
      </c>
      <c r="T146" s="61">
        <v>23.88</v>
      </c>
      <c r="U146" s="114">
        <f t="shared" si="23"/>
        <v>0.54595336076817558</v>
      </c>
      <c r="X146" s="5"/>
      <c r="Y146" s="10" t="e">
        <f t="shared" si="26"/>
        <v>#REF!</v>
      </c>
      <c r="AB146" s="5"/>
      <c r="AC146" s="5"/>
      <c r="AD146" s="10" t="e">
        <f t="shared" si="24"/>
        <v>#REF!</v>
      </c>
    </row>
    <row r="147" spans="1:30" hidden="1" x14ac:dyDescent="0.35">
      <c r="A147" s="120">
        <v>202307142</v>
      </c>
      <c r="B147" s="57">
        <v>45114</v>
      </c>
      <c r="C147" s="37" t="s">
        <v>776</v>
      </c>
      <c r="D147" s="21" t="str">
        <f>VLOOKUP(C147,'Customer List'!$A$3:$N$4129,2,0)</f>
        <v>R&amp;B TEA SINGAPORE                                  2 BAYFRONT AVENUE #B2-49/53 MARINA BAY SANDS, SINGAPORE 018972</v>
      </c>
      <c r="E147" s="42" t="s">
        <v>789</v>
      </c>
      <c r="F147" s="50">
        <v>70</v>
      </c>
      <c r="G147" s="128">
        <v>5.6</v>
      </c>
      <c r="H147" s="50"/>
      <c r="I147" s="113"/>
      <c r="J147" s="21"/>
      <c r="K147" s="50">
        <f t="shared" si="20"/>
        <v>75.599999999999994</v>
      </c>
      <c r="L147" s="136"/>
      <c r="M147" s="36"/>
      <c r="N147" s="136">
        <f>K147</f>
        <v>75.599999999999994</v>
      </c>
      <c r="O147" s="136"/>
      <c r="P147" s="136"/>
      <c r="Q147" s="136"/>
      <c r="R147" s="36"/>
      <c r="S147" s="136">
        <f t="shared" si="22"/>
        <v>0</v>
      </c>
      <c r="T147" s="61">
        <v>24.6</v>
      </c>
      <c r="U147" s="114">
        <f t="shared" si="23"/>
        <v>0.32539682539682546</v>
      </c>
      <c r="X147" s="5"/>
      <c r="Y147" s="10" t="e">
        <f t="shared" si="26"/>
        <v>#REF!</v>
      </c>
      <c r="AB147" s="5"/>
      <c r="AC147" s="5"/>
      <c r="AD147" s="10" t="e">
        <f t="shared" si="24"/>
        <v>#REF!</v>
      </c>
    </row>
    <row r="148" spans="1:30" hidden="1" x14ac:dyDescent="0.35">
      <c r="A148" s="120">
        <v>202307143</v>
      </c>
      <c r="B148" s="57">
        <v>45114</v>
      </c>
      <c r="C148" s="37" t="s">
        <v>646</v>
      </c>
      <c r="D148" s="21" t="str">
        <f>VLOOKUP(C148,'Customer List'!$A$3:$N$4129,2,0)</f>
        <v>Fruitopia                                                     Adam Road #01-29</v>
      </c>
      <c r="E148" s="42" t="s">
        <v>789</v>
      </c>
      <c r="F148" s="50">
        <v>251.39</v>
      </c>
      <c r="G148" s="128">
        <f t="shared" ref="G148" si="27">F148*0.08</f>
        <v>20.1112</v>
      </c>
      <c r="H148" s="50"/>
      <c r="I148" s="113"/>
      <c r="J148" s="21"/>
      <c r="K148" s="50">
        <f t="shared" si="20"/>
        <v>271.50119999999998</v>
      </c>
      <c r="L148" s="136"/>
      <c r="M148" s="36"/>
      <c r="N148" s="36"/>
      <c r="O148" s="36"/>
      <c r="P148" s="136"/>
      <c r="Q148" s="136">
        <f>K148</f>
        <v>271.50119999999998</v>
      </c>
      <c r="R148" s="36"/>
      <c r="S148" s="136">
        <f t="shared" si="22"/>
        <v>0</v>
      </c>
      <c r="T148" s="61">
        <v>121.61</v>
      </c>
      <c r="U148" s="114">
        <f t="shared" si="23"/>
        <v>0.44791698894885179</v>
      </c>
      <c r="X148" s="5"/>
      <c r="Y148" s="10" t="e">
        <f t="shared" si="26"/>
        <v>#REF!</v>
      </c>
      <c r="AB148" s="5"/>
      <c r="AC148" s="5"/>
      <c r="AD148" s="10" t="e">
        <f t="shared" si="24"/>
        <v>#REF!</v>
      </c>
    </row>
    <row r="149" spans="1:30" hidden="1" x14ac:dyDescent="0.35">
      <c r="A149" s="120">
        <v>202307144</v>
      </c>
      <c r="B149" s="57">
        <v>45114</v>
      </c>
      <c r="C149" s="37" t="s">
        <v>668</v>
      </c>
      <c r="D149" s="21" t="str">
        <f>VLOOKUP(C149,'Customer List'!$A$3:$N$4129,2,0)</f>
        <v>Drink &amp; Dessert Stall                       11, Rivervale Crescent #01-01/02/03 Rivervale Mall Singapore 545082</v>
      </c>
      <c r="E149" s="42" t="s">
        <v>694</v>
      </c>
      <c r="F149" s="50">
        <v>100.6</v>
      </c>
      <c r="G149" s="128">
        <v>8.0500000000000007</v>
      </c>
      <c r="H149" s="50"/>
      <c r="I149" s="113"/>
      <c r="J149" s="21"/>
      <c r="K149" s="160">
        <f t="shared" si="20"/>
        <v>108.64999999999999</v>
      </c>
      <c r="L149" s="136"/>
      <c r="M149" s="36"/>
      <c r="N149" s="36"/>
      <c r="O149" s="136">
        <f>K149</f>
        <v>108.64999999999999</v>
      </c>
      <c r="P149" s="36"/>
      <c r="Q149" s="136"/>
      <c r="R149" s="36"/>
      <c r="S149" s="136">
        <f t="shared" si="22"/>
        <v>0</v>
      </c>
      <c r="T149" s="61">
        <v>33.57</v>
      </c>
      <c r="U149" s="114">
        <f t="shared" si="23"/>
        <v>0.30897376898297285</v>
      </c>
      <c r="X149" s="5"/>
      <c r="Y149" s="10" t="e">
        <f t="shared" si="26"/>
        <v>#REF!</v>
      </c>
      <c r="AB149" s="5"/>
      <c r="AC149" s="5"/>
      <c r="AD149" s="10" t="e">
        <f t="shared" si="24"/>
        <v>#REF!</v>
      </c>
    </row>
    <row r="150" spans="1:30" hidden="1" x14ac:dyDescent="0.35">
      <c r="A150" s="120">
        <v>202307145</v>
      </c>
      <c r="B150" s="57">
        <v>45114</v>
      </c>
      <c r="C150" s="37" t="s">
        <v>656</v>
      </c>
      <c r="D150" s="21" t="str">
        <f>VLOOKUP(C150,'Customer List'!$A$3:$N$4129,2,0)</f>
        <v xml:space="preserve">Koufu- Dessert                                                         Block 500, Toa Payoh Centre. Lorong 6     #02-30   Singapore 310500                                         </v>
      </c>
      <c r="E150" s="42" t="s">
        <v>694</v>
      </c>
      <c r="F150" s="50">
        <v>264.5</v>
      </c>
      <c r="G150" s="128">
        <v>21.16</v>
      </c>
      <c r="H150" s="50"/>
      <c r="I150" s="113"/>
      <c r="J150" s="21"/>
      <c r="K150" s="50">
        <f t="shared" si="20"/>
        <v>285.66000000000003</v>
      </c>
      <c r="L150" s="136">
        <f>K150</f>
        <v>285.66000000000003</v>
      </c>
      <c r="M150" s="36"/>
      <c r="N150" s="136"/>
      <c r="O150" s="136"/>
      <c r="P150" s="136"/>
      <c r="Q150" s="136"/>
      <c r="R150" s="36"/>
      <c r="S150" s="136">
        <f t="shared" si="22"/>
        <v>0</v>
      </c>
      <c r="T150" s="61">
        <v>51.45</v>
      </c>
      <c r="U150" s="114">
        <f t="shared" si="23"/>
        <v>0.18010922075194286</v>
      </c>
      <c r="X150" s="5"/>
      <c r="Y150" s="10" t="e">
        <f t="shared" si="26"/>
        <v>#REF!</v>
      </c>
      <c r="AB150" s="5"/>
      <c r="AC150" s="5"/>
      <c r="AD150" s="10" t="e">
        <f t="shared" si="24"/>
        <v>#REF!</v>
      </c>
    </row>
    <row r="151" spans="1:30" hidden="1" x14ac:dyDescent="0.35">
      <c r="A151" s="120">
        <v>202307146</v>
      </c>
      <c r="B151" s="57">
        <v>45114</v>
      </c>
      <c r="C151" s="37" t="s">
        <v>655</v>
      </c>
      <c r="D151" s="21" t="str">
        <f>VLOOKUP(C151,'Customer List'!$A$3:$N$4129,2,0)</f>
        <v xml:space="preserve">Koufu - Dim Sum                                                     Block 500, Toa Payoh Centre. Lorong 6     #02-30  Singapore 310500                                                                </v>
      </c>
      <c r="E151" s="42" t="s">
        <v>694</v>
      </c>
      <c r="F151" s="50">
        <v>262.10000000000002</v>
      </c>
      <c r="G151" s="128">
        <v>20.97</v>
      </c>
      <c r="H151" s="50"/>
      <c r="I151" s="113"/>
      <c r="J151" s="21"/>
      <c r="K151" s="50">
        <f t="shared" si="20"/>
        <v>283.07000000000005</v>
      </c>
      <c r="L151" s="136">
        <f>K151</f>
        <v>283.07000000000005</v>
      </c>
      <c r="M151" s="36"/>
      <c r="N151" s="136"/>
      <c r="O151" s="136"/>
      <c r="P151" s="36"/>
      <c r="Q151" s="136"/>
      <c r="R151" s="36"/>
      <c r="S151" s="136">
        <f t="shared" si="22"/>
        <v>0</v>
      </c>
      <c r="T151" s="61">
        <v>38.14</v>
      </c>
      <c r="U151" s="114">
        <f t="shared" si="23"/>
        <v>0.13473699085031968</v>
      </c>
      <c r="X151" s="5"/>
      <c r="Y151" s="10" t="e">
        <f t="shared" si="26"/>
        <v>#REF!</v>
      </c>
      <c r="AB151" s="5"/>
      <c r="AC151" s="5"/>
      <c r="AD151" s="10" t="e">
        <f t="shared" si="24"/>
        <v>#REF!</v>
      </c>
    </row>
    <row r="152" spans="1:30" hidden="1" x14ac:dyDescent="0.35">
      <c r="A152" s="120">
        <v>202307147</v>
      </c>
      <c r="B152" s="57">
        <v>45114</v>
      </c>
      <c r="C152" s="37" t="s">
        <v>625</v>
      </c>
      <c r="D152" s="21" t="str">
        <f>VLOOKUP(C152,'Customer List'!$A$3:$N$4129,2,0)</f>
        <v xml:space="preserve">顺兴                                                      Margaret Drive Hawker Centre    38A, Margaret Drive #02-24   Singapore 142038      </v>
      </c>
      <c r="E152" s="42" t="s">
        <v>789</v>
      </c>
      <c r="F152" s="50">
        <v>283.64999999999998</v>
      </c>
      <c r="G152" s="128">
        <v>22.69</v>
      </c>
      <c r="H152" s="50">
        <v>306.33999999999997</v>
      </c>
      <c r="I152" s="113">
        <v>45114</v>
      </c>
      <c r="J152" s="21"/>
      <c r="K152" s="50">
        <f t="shared" si="20"/>
        <v>0</v>
      </c>
      <c r="L152" s="136"/>
      <c r="M152" s="36"/>
      <c r="N152" s="36"/>
      <c r="O152" s="136"/>
      <c r="P152" s="136"/>
      <c r="Q152" s="136"/>
      <c r="R152" s="36"/>
      <c r="S152" s="136">
        <f t="shared" si="22"/>
        <v>0</v>
      </c>
      <c r="T152" s="61">
        <v>75.08</v>
      </c>
      <c r="U152" s="114">
        <f t="shared" si="23"/>
        <v>0.24508715805967227</v>
      </c>
      <c r="X152" s="5"/>
      <c r="Y152" s="10" t="e">
        <f t="shared" si="26"/>
        <v>#REF!</v>
      </c>
      <c r="AB152" s="5"/>
      <c r="AC152" s="5"/>
      <c r="AD152" s="10" t="e">
        <f t="shared" si="24"/>
        <v>#REF!</v>
      </c>
    </row>
    <row r="153" spans="1:30" hidden="1" x14ac:dyDescent="0.35">
      <c r="A153" s="120">
        <v>202307148</v>
      </c>
      <c r="B153" s="57">
        <v>45114</v>
      </c>
      <c r="C153" s="37" t="s">
        <v>647</v>
      </c>
      <c r="D153" s="21" t="str">
        <f>VLOOKUP(C153,'Customer List'!$A$3:$N$4129,2,0)</f>
        <v>甜甜                                                                         Tiong Bahru Market. 30 Seng Poh Road #02-15. Singapore 168898</v>
      </c>
      <c r="E153" s="42" t="s">
        <v>789</v>
      </c>
      <c r="F153" s="50">
        <v>608</v>
      </c>
      <c r="G153" s="128">
        <v>48.64</v>
      </c>
      <c r="H153" s="50"/>
      <c r="I153" s="113"/>
      <c r="J153" s="21"/>
      <c r="K153" s="50">
        <f t="shared" si="20"/>
        <v>656.64</v>
      </c>
      <c r="L153" s="136"/>
      <c r="M153" s="36"/>
      <c r="N153" s="36"/>
      <c r="O153" s="136"/>
      <c r="P153" s="136"/>
      <c r="Q153" s="136">
        <f>K153</f>
        <v>656.64</v>
      </c>
      <c r="R153" s="36"/>
      <c r="S153" s="136">
        <f t="shared" si="22"/>
        <v>0</v>
      </c>
      <c r="T153" s="61">
        <v>186.25</v>
      </c>
      <c r="U153" s="114">
        <f t="shared" si="23"/>
        <v>0.28364096003898637</v>
      </c>
      <c r="X153" s="5"/>
      <c r="Y153" s="10" t="e">
        <f t="shared" si="26"/>
        <v>#REF!</v>
      </c>
      <c r="AB153" s="5"/>
      <c r="AC153" s="5"/>
      <c r="AD153" s="10" t="e">
        <f t="shared" si="24"/>
        <v>#REF!</v>
      </c>
    </row>
    <row r="154" spans="1:30" hidden="1" x14ac:dyDescent="0.35">
      <c r="A154" s="120">
        <v>202307149</v>
      </c>
      <c r="B154" s="57">
        <v>45114</v>
      </c>
      <c r="C154" s="37" t="s">
        <v>725</v>
      </c>
      <c r="D154" s="21" t="str">
        <f>VLOOKUP(C154,'Customer List'!$A$3:$N$4129,2,0)</f>
        <v>甜甜                                                            Blk 28  Jalan Klinik  #09-43 Singapore  160028</v>
      </c>
      <c r="E154" s="42" t="s">
        <v>789</v>
      </c>
      <c r="F154" s="50">
        <v>191.5</v>
      </c>
      <c r="G154" s="128">
        <v>15.32</v>
      </c>
      <c r="H154" s="50"/>
      <c r="I154" s="113"/>
      <c r="J154" s="21"/>
      <c r="K154" s="50">
        <f t="shared" si="20"/>
        <v>206.82</v>
      </c>
      <c r="L154" s="136"/>
      <c r="M154" s="36"/>
      <c r="N154" s="36"/>
      <c r="O154" s="136"/>
      <c r="P154" s="136"/>
      <c r="Q154" s="136">
        <f>K154</f>
        <v>206.82</v>
      </c>
      <c r="R154" s="36"/>
      <c r="S154" s="136">
        <f t="shared" si="22"/>
        <v>0</v>
      </c>
      <c r="T154" s="61">
        <v>47.75</v>
      </c>
      <c r="U154" s="114">
        <f t="shared" si="23"/>
        <v>0.23087709119040711</v>
      </c>
      <c r="X154" s="5"/>
      <c r="Y154" s="10" t="e">
        <f>Y153-X154</f>
        <v>#REF!</v>
      </c>
      <c r="AB154" s="5"/>
      <c r="AC154" s="5"/>
      <c r="AD154" s="10" t="e">
        <f t="shared" si="24"/>
        <v>#REF!</v>
      </c>
    </row>
    <row r="155" spans="1:30" hidden="1" x14ac:dyDescent="0.35">
      <c r="A155" s="120">
        <v>202307150</v>
      </c>
      <c r="B155" s="57">
        <v>45114</v>
      </c>
      <c r="C155" s="37" t="s">
        <v>633</v>
      </c>
      <c r="D155" s="21" t="str">
        <f>VLOOKUP(C155,'Customer List'!$A$3:$N$4129,2,0)</f>
        <v>Ke Lao Hello Dessert                               Blk. 448 Clementi Ave 3   #01-29 Singapore 120448</v>
      </c>
      <c r="E155" s="42" t="s">
        <v>789</v>
      </c>
      <c r="F155" s="50">
        <v>198.15</v>
      </c>
      <c r="G155" s="128">
        <v>15.85</v>
      </c>
      <c r="H155" s="50">
        <v>214</v>
      </c>
      <c r="I155" s="113">
        <v>45114</v>
      </c>
      <c r="J155" s="21"/>
      <c r="K155" s="50">
        <f t="shared" si="20"/>
        <v>0</v>
      </c>
      <c r="L155" s="136"/>
      <c r="M155" s="36"/>
      <c r="N155" s="136"/>
      <c r="O155" s="136"/>
      <c r="P155" s="136"/>
      <c r="Q155" s="136"/>
      <c r="R155" s="36"/>
      <c r="S155" s="136">
        <f t="shared" si="22"/>
        <v>0</v>
      </c>
      <c r="T155" s="61">
        <v>65.33</v>
      </c>
      <c r="U155" s="114">
        <f t="shared" si="23"/>
        <v>0.3052803738317757</v>
      </c>
      <c r="X155" s="5"/>
      <c r="Y155" s="10" t="e">
        <f t="shared" si="26"/>
        <v>#REF!</v>
      </c>
      <c r="AB155" s="5"/>
      <c r="AC155" s="5"/>
      <c r="AD155" s="10" t="e">
        <f t="shared" si="24"/>
        <v>#REF!</v>
      </c>
    </row>
    <row r="156" spans="1:30" hidden="1" x14ac:dyDescent="0.35">
      <c r="A156" s="120">
        <v>202307151</v>
      </c>
      <c r="B156" s="57">
        <v>45114</v>
      </c>
      <c r="C156" s="37" t="s">
        <v>644</v>
      </c>
      <c r="D156" s="21" t="str">
        <f>VLOOKUP(C156,'Customer List'!$A$3:$N$4129,2,0)</f>
        <v>顺发冷热清汤                                                 Blk 105, Hougang Ave 1                          #02-43 Market &amp; Food Centre, Singapore 530105</v>
      </c>
      <c r="E156" s="42" t="s">
        <v>694</v>
      </c>
      <c r="F156" s="50">
        <v>176.39</v>
      </c>
      <c r="G156" s="128">
        <v>14.11</v>
      </c>
      <c r="H156" s="50">
        <v>190.5</v>
      </c>
      <c r="I156" s="113">
        <v>45114</v>
      </c>
      <c r="J156" s="21"/>
      <c r="K156" s="50">
        <f t="shared" si="20"/>
        <v>0</v>
      </c>
      <c r="L156" s="136"/>
      <c r="M156" s="36"/>
      <c r="N156" s="36"/>
      <c r="O156" s="136"/>
      <c r="P156" s="136"/>
      <c r="Q156" s="136"/>
      <c r="R156" s="36"/>
      <c r="S156" s="136">
        <f t="shared" si="22"/>
        <v>0</v>
      </c>
      <c r="T156" s="61">
        <v>43.28</v>
      </c>
      <c r="U156" s="114">
        <f t="shared" si="23"/>
        <v>0.22719160104986877</v>
      </c>
      <c r="X156" s="5"/>
      <c r="Y156" s="10" t="e">
        <f>Y155-X156</f>
        <v>#REF!</v>
      </c>
      <c r="AB156" s="5"/>
      <c r="AC156" s="5"/>
      <c r="AD156" s="10" t="e">
        <f t="shared" si="24"/>
        <v>#REF!</v>
      </c>
    </row>
    <row r="157" spans="1:30" hidden="1" x14ac:dyDescent="0.35">
      <c r="A157" s="120">
        <v>202307152</v>
      </c>
      <c r="B157" s="57">
        <v>45115</v>
      </c>
      <c r="C157" s="37" t="s">
        <v>998</v>
      </c>
      <c r="D157" s="21" t="str">
        <f>VLOOKUP(C157,'Customer List'!$A$3:$N$4129,2,0)</f>
        <v xml:space="preserve">Koufu - Dessert                                                                                          Tampines Street 32,   Tampines Mart. Singapore 529287.             </v>
      </c>
      <c r="E157" s="42" t="s">
        <v>694</v>
      </c>
      <c r="F157" s="50">
        <v>259.10000000000002</v>
      </c>
      <c r="G157" s="128">
        <v>20.73</v>
      </c>
      <c r="H157" s="50"/>
      <c r="I157" s="113"/>
      <c r="J157" s="21"/>
      <c r="K157" s="50">
        <f t="shared" si="20"/>
        <v>279.83000000000004</v>
      </c>
      <c r="L157" s="136">
        <f>K157</f>
        <v>279.83000000000004</v>
      </c>
      <c r="M157" s="36"/>
      <c r="N157" s="136"/>
      <c r="O157" s="136"/>
      <c r="P157" s="136"/>
      <c r="Q157" s="136"/>
      <c r="R157" s="36"/>
      <c r="S157" s="136">
        <f t="shared" si="22"/>
        <v>0</v>
      </c>
      <c r="T157" s="61">
        <v>62.19</v>
      </c>
      <c r="U157" s="114">
        <f t="shared" si="23"/>
        <v>0.22224207554586708</v>
      </c>
      <c r="X157" s="5"/>
      <c r="Y157" s="10" t="e">
        <f t="shared" si="26"/>
        <v>#REF!</v>
      </c>
      <c r="AB157" s="5"/>
      <c r="AC157" s="5"/>
      <c r="AD157" s="10" t="e">
        <f t="shared" si="24"/>
        <v>#REF!</v>
      </c>
    </row>
    <row r="158" spans="1:30" hidden="1" x14ac:dyDescent="0.35">
      <c r="A158" s="120">
        <v>202307153</v>
      </c>
      <c r="B158" s="57">
        <v>45115</v>
      </c>
      <c r="C158" s="37" t="s">
        <v>662</v>
      </c>
      <c r="D158" s="21" t="str">
        <f>VLOOKUP(C158,'Customer List'!$A$3:$N$4129,2,0)</f>
        <v>樟宜村甜品屋                                       Changi Village Hawker Centre,                    2 Changi Village Road   #01-08 Singapore 500002</v>
      </c>
      <c r="E158" s="42" t="s">
        <v>694</v>
      </c>
      <c r="F158" s="50">
        <v>300.83</v>
      </c>
      <c r="G158" s="128">
        <v>24.07</v>
      </c>
      <c r="H158" s="50"/>
      <c r="I158" s="113"/>
      <c r="J158" s="21"/>
      <c r="K158" s="50">
        <f t="shared" si="20"/>
        <v>324.89999999999998</v>
      </c>
      <c r="L158" s="136"/>
      <c r="M158" s="36"/>
      <c r="N158" s="36"/>
      <c r="O158" s="136"/>
      <c r="P158" s="136"/>
      <c r="Q158" s="136">
        <f>K158</f>
        <v>324.89999999999998</v>
      </c>
      <c r="R158" s="136"/>
      <c r="S158" s="136">
        <f t="shared" si="22"/>
        <v>0</v>
      </c>
      <c r="T158" s="61">
        <v>94.87</v>
      </c>
      <c r="U158" s="114">
        <f t="shared" si="23"/>
        <v>0.2919975377039089</v>
      </c>
      <c r="X158" s="5"/>
      <c r="Y158" s="10" t="e">
        <f t="shared" si="26"/>
        <v>#REF!</v>
      </c>
      <c r="AB158" s="5"/>
      <c r="AC158" s="5"/>
      <c r="AD158" s="10" t="e">
        <f t="shared" si="24"/>
        <v>#REF!</v>
      </c>
    </row>
    <row r="159" spans="1:30" hidden="1" x14ac:dyDescent="0.35">
      <c r="A159" s="120">
        <v>202307154</v>
      </c>
      <c r="B159" s="57">
        <v>45115</v>
      </c>
      <c r="C159" s="57" t="s">
        <v>104</v>
      </c>
      <c r="D159" s="21" t="str">
        <f>VLOOKUP(C159,'Customer List'!$A$3:$N$4129,2,0)</f>
        <v>滨海甜品                                                      Blk 248, Simei St 5. Singapore 520120</v>
      </c>
      <c r="E159" s="42" t="s">
        <v>694</v>
      </c>
      <c r="F159" s="50">
        <v>383.9</v>
      </c>
      <c r="G159" s="128">
        <v>30.71</v>
      </c>
      <c r="H159" s="50"/>
      <c r="I159" s="113"/>
      <c r="J159" s="21"/>
      <c r="K159" s="50">
        <f t="shared" si="20"/>
        <v>414.60999999999996</v>
      </c>
      <c r="L159" s="136"/>
      <c r="M159" s="36"/>
      <c r="N159" s="36"/>
      <c r="O159" s="36"/>
      <c r="P159" s="136"/>
      <c r="Q159" s="136">
        <f>K159</f>
        <v>414.60999999999996</v>
      </c>
      <c r="R159" s="36"/>
      <c r="S159" s="136">
        <f t="shared" si="22"/>
        <v>0</v>
      </c>
      <c r="T159" s="61">
        <v>106.35</v>
      </c>
      <c r="U159" s="114">
        <f t="shared" si="23"/>
        <v>0.25650611417959046</v>
      </c>
      <c r="X159" s="5"/>
      <c r="Y159" s="10" t="e">
        <f t="shared" si="26"/>
        <v>#REF!</v>
      </c>
      <c r="AB159" s="5"/>
      <c r="AC159" s="5"/>
      <c r="AD159" s="10" t="e">
        <f t="shared" si="24"/>
        <v>#REF!</v>
      </c>
    </row>
    <row r="160" spans="1:30" hidden="1" x14ac:dyDescent="0.35">
      <c r="A160" s="120">
        <v>202307155</v>
      </c>
      <c r="B160" s="57">
        <v>45115</v>
      </c>
      <c r="C160" s="37" t="s">
        <v>669</v>
      </c>
      <c r="D160" s="21" t="str">
        <f>VLOOKUP(C160,'Customer List'!$A$3:$N$4129,2,0)</f>
        <v>Dessert Station                                         270 Queen Street #01-41 Albert Centre. Singapore</v>
      </c>
      <c r="E160" s="42" t="s">
        <v>789</v>
      </c>
      <c r="F160" s="50">
        <v>157.1</v>
      </c>
      <c r="G160" s="128">
        <v>12.57</v>
      </c>
      <c r="H160" s="50">
        <v>169.67</v>
      </c>
      <c r="I160" s="113">
        <v>45117</v>
      </c>
      <c r="J160" s="21"/>
      <c r="K160" s="50">
        <f t="shared" si="20"/>
        <v>0</v>
      </c>
      <c r="L160" s="136"/>
      <c r="M160" s="36"/>
      <c r="N160" s="36"/>
      <c r="O160" s="136"/>
      <c r="P160" s="136"/>
      <c r="Q160" s="136"/>
      <c r="R160" s="136"/>
      <c r="S160" s="136">
        <f t="shared" si="22"/>
        <v>0</v>
      </c>
      <c r="T160" s="61">
        <v>35.119999999999997</v>
      </c>
      <c r="U160" s="114">
        <f t="shared" si="23"/>
        <v>0.20699003948841871</v>
      </c>
      <c r="X160" s="5"/>
      <c r="Y160" s="10" t="e">
        <f t="shared" si="26"/>
        <v>#REF!</v>
      </c>
      <c r="AB160" s="5"/>
      <c r="AC160" s="5"/>
      <c r="AD160" s="10" t="e">
        <f t="shared" si="24"/>
        <v>#REF!</v>
      </c>
    </row>
    <row r="161" spans="1:30" hidden="1" x14ac:dyDescent="0.35">
      <c r="A161" s="120">
        <v>202307156</v>
      </c>
      <c r="B161" s="57">
        <v>45115</v>
      </c>
      <c r="C161" s="37" t="s">
        <v>902</v>
      </c>
      <c r="D161" s="21" t="str">
        <f>VLOOKUP(C161,'Customer List'!$A$3:$N$4129,2,0)</f>
        <v>R&amp;B TEA SINGAPORE                                                BLK 678A, WOODLANDS AVE 6 #01-08A SINGAPORE 731678</v>
      </c>
      <c r="E161" s="42" t="s">
        <v>789</v>
      </c>
      <c r="F161" s="50">
        <v>34.200000000000003</v>
      </c>
      <c r="G161" s="128">
        <v>2.74</v>
      </c>
      <c r="H161" s="50"/>
      <c r="I161" s="113"/>
      <c r="J161" s="21"/>
      <c r="K161" s="50">
        <f t="shared" si="20"/>
        <v>36.940000000000005</v>
      </c>
      <c r="L161" s="36"/>
      <c r="M161" s="36"/>
      <c r="N161" s="136"/>
      <c r="O161" s="36"/>
      <c r="P161" s="136">
        <f>K161</f>
        <v>36.940000000000005</v>
      </c>
      <c r="Q161" s="136"/>
      <c r="R161" s="36"/>
      <c r="S161" s="136">
        <f t="shared" si="22"/>
        <v>0</v>
      </c>
      <c r="T161" s="61">
        <v>17.760000000000002</v>
      </c>
      <c r="U161" s="114">
        <f t="shared" si="23"/>
        <v>0.48077964266377909</v>
      </c>
      <c r="X161" s="5"/>
      <c r="Y161" s="10" t="e">
        <f t="shared" si="26"/>
        <v>#REF!</v>
      </c>
      <c r="AB161" s="5"/>
      <c r="AC161" s="5"/>
      <c r="AD161" s="10" t="e">
        <f t="shared" si="24"/>
        <v>#REF!</v>
      </c>
    </row>
    <row r="162" spans="1:30" hidden="1" x14ac:dyDescent="0.35">
      <c r="A162" s="120">
        <v>202307157</v>
      </c>
      <c r="B162" s="57">
        <v>45115</v>
      </c>
      <c r="C162" s="37" t="s">
        <v>647</v>
      </c>
      <c r="D162" s="21" t="str">
        <f>VLOOKUP(C162,'Customer List'!$A$3:$N$4129,2,0)</f>
        <v>甜甜                                                                         Tiong Bahru Market. 30 Seng Poh Road #02-15. Singapore 168898</v>
      </c>
      <c r="E162" s="42" t="s">
        <v>789</v>
      </c>
      <c r="F162" s="50">
        <v>87.5</v>
      </c>
      <c r="G162" s="128">
        <v>7</v>
      </c>
      <c r="H162" s="50"/>
      <c r="I162" s="113"/>
      <c r="J162" s="21"/>
      <c r="K162" s="50">
        <f t="shared" si="20"/>
        <v>94.5</v>
      </c>
      <c r="L162" s="136"/>
      <c r="M162" s="36"/>
      <c r="N162" s="36"/>
      <c r="O162" s="136"/>
      <c r="P162" s="136"/>
      <c r="Q162" s="136">
        <f>K162</f>
        <v>94.5</v>
      </c>
      <c r="R162" s="36"/>
      <c r="S162" s="136">
        <f t="shared" si="22"/>
        <v>0</v>
      </c>
      <c r="T162" s="61">
        <v>94.5</v>
      </c>
      <c r="U162" s="114">
        <f t="shared" si="23"/>
        <v>1</v>
      </c>
      <c r="X162" s="5"/>
      <c r="Y162" s="10" t="e">
        <f t="shared" si="26"/>
        <v>#REF!</v>
      </c>
      <c r="AB162" s="5"/>
      <c r="AC162" s="5"/>
      <c r="AD162" s="10" t="e">
        <f t="shared" si="24"/>
        <v>#REF!</v>
      </c>
    </row>
    <row r="163" spans="1:30" hidden="1" x14ac:dyDescent="0.35">
      <c r="A163" s="120">
        <v>202307158</v>
      </c>
      <c r="B163" s="57">
        <v>45115</v>
      </c>
      <c r="C163" s="37" t="s">
        <v>632</v>
      </c>
      <c r="D163" s="21" t="str">
        <f>VLOOKUP(C163,'Customer List'!$A$3:$N$4129,2,0)</f>
        <v>天凉                                                             Block 120, Bukit Merah Lane 1                        #01-41 Singapore 150120</v>
      </c>
      <c r="E163" s="42" t="s">
        <v>789</v>
      </c>
      <c r="F163" s="50">
        <v>113.24</v>
      </c>
      <c r="G163" s="128">
        <v>9.06</v>
      </c>
      <c r="H163" s="50">
        <v>119.06</v>
      </c>
      <c r="I163" s="113">
        <v>45117</v>
      </c>
      <c r="J163" s="21"/>
      <c r="K163" s="50">
        <f t="shared" si="20"/>
        <v>3.2399999999999949</v>
      </c>
      <c r="L163" s="136"/>
      <c r="M163" s="36"/>
      <c r="N163" s="136"/>
      <c r="O163" s="36"/>
      <c r="P163" s="36"/>
      <c r="Q163" s="136"/>
      <c r="R163" s="36"/>
      <c r="S163" s="136">
        <f t="shared" si="22"/>
        <v>3.2399999999999949</v>
      </c>
      <c r="T163" s="61">
        <v>27.44</v>
      </c>
      <c r="U163" s="114">
        <f t="shared" si="23"/>
        <v>0.2243663123466885</v>
      </c>
      <c r="X163" s="5"/>
      <c r="Y163" s="10" t="e">
        <f t="shared" si="26"/>
        <v>#REF!</v>
      </c>
      <c r="AB163" s="5"/>
      <c r="AC163" s="5"/>
      <c r="AD163" s="10" t="e">
        <f t="shared" si="24"/>
        <v>#REF!</v>
      </c>
    </row>
    <row r="164" spans="1:30" hidden="1" x14ac:dyDescent="0.35">
      <c r="A164" s="120">
        <v>202307159</v>
      </c>
      <c r="B164" s="57">
        <v>45115</v>
      </c>
      <c r="C164" s="37" t="s">
        <v>717</v>
      </c>
      <c r="D164" s="21" t="str">
        <f>VLOOKUP(C164,'Customer List'!$A$3:$N$4129,2,0)</f>
        <v>美江冷热甜品                                           Blk 503 #01-15 West Coast Drive Singapore 120503</v>
      </c>
      <c r="E164" s="42" t="s">
        <v>789</v>
      </c>
      <c r="F164" s="50">
        <v>123.24</v>
      </c>
      <c r="G164" s="128">
        <v>9.86</v>
      </c>
      <c r="H164" s="50">
        <v>133.1</v>
      </c>
      <c r="I164" s="113">
        <v>45117</v>
      </c>
      <c r="J164" s="21"/>
      <c r="K164" s="50">
        <f t="shared" si="20"/>
        <v>0</v>
      </c>
      <c r="L164" s="136"/>
      <c r="M164" s="36"/>
      <c r="N164" s="136"/>
      <c r="O164" s="136"/>
      <c r="P164" s="136"/>
      <c r="Q164" s="136"/>
      <c r="R164" s="136"/>
      <c r="S164" s="136">
        <f t="shared" si="22"/>
        <v>0</v>
      </c>
      <c r="T164" s="61">
        <v>33.799999999999997</v>
      </c>
      <c r="U164" s="114">
        <f t="shared" si="23"/>
        <v>0.25394440270473329</v>
      </c>
      <c r="X164" s="5"/>
      <c r="Y164" s="10" t="e">
        <f>Y163-X164</f>
        <v>#REF!</v>
      </c>
      <c r="AB164" s="5"/>
      <c r="AC164" s="5"/>
      <c r="AD164" s="10" t="e">
        <f t="shared" si="24"/>
        <v>#REF!</v>
      </c>
    </row>
    <row r="165" spans="1:30" hidden="1" x14ac:dyDescent="0.35">
      <c r="A165" s="120">
        <v>202307160</v>
      </c>
      <c r="B165" s="57">
        <v>45115</v>
      </c>
      <c r="C165" s="37" t="s">
        <v>634</v>
      </c>
      <c r="D165" s="21" t="str">
        <f>VLOOKUP(C165,'Customer List'!$A$3:$N$4129,2,0)</f>
        <v xml:space="preserve">Zhu Fang Ruo                                                11 Canberra Road #01-05. Singapore 759775.              </v>
      </c>
      <c r="E165" s="42" t="s">
        <v>789</v>
      </c>
      <c r="F165" s="50">
        <v>209.1</v>
      </c>
      <c r="G165" s="128">
        <v>16.73</v>
      </c>
      <c r="H165" s="50"/>
      <c r="I165" s="113"/>
      <c r="J165" s="21"/>
      <c r="K165" s="50">
        <f t="shared" si="20"/>
        <v>225.82999999999998</v>
      </c>
      <c r="L165" s="136"/>
      <c r="M165" s="36"/>
      <c r="N165" s="36"/>
      <c r="O165" s="136"/>
      <c r="P165" s="136"/>
      <c r="Q165" s="136">
        <f>K165</f>
        <v>225.82999999999998</v>
      </c>
      <c r="R165" s="136"/>
      <c r="S165" s="136">
        <f t="shared" si="22"/>
        <v>0</v>
      </c>
      <c r="T165" s="61">
        <v>58.25</v>
      </c>
      <c r="U165" s="114">
        <f t="shared" si="23"/>
        <v>0.2579373865296905</v>
      </c>
      <c r="X165" s="5"/>
      <c r="Y165" s="10" t="e">
        <f t="shared" si="26"/>
        <v>#REF!</v>
      </c>
      <c r="AB165" s="5"/>
      <c r="AC165" s="5"/>
      <c r="AD165" s="10" t="e">
        <f t="shared" si="24"/>
        <v>#REF!</v>
      </c>
    </row>
    <row r="166" spans="1:30" hidden="1" x14ac:dyDescent="0.35">
      <c r="A166" s="120">
        <v>202307161</v>
      </c>
      <c r="B166" s="57">
        <v>45115</v>
      </c>
      <c r="C166" s="37" t="s">
        <v>629</v>
      </c>
      <c r="D166" s="21" t="str">
        <f>VLOOKUP(C166,'Customer List'!$A$3:$N$4129,2,0)</f>
        <v xml:space="preserve">Koufu - Dessert                                        632, Bukit Batok Central #01-132 Singapore 650632                                                </v>
      </c>
      <c r="E166" s="42" t="s">
        <v>789</v>
      </c>
      <c r="F166" s="50">
        <v>245</v>
      </c>
      <c r="G166" s="128">
        <v>19.600000000000001</v>
      </c>
      <c r="H166" s="50"/>
      <c r="I166" s="113"/>
      <c r="J166" s="21"/>
      <c r="K166" s="50">
        <f t="shared" si="20"/>
        <v>264.60000000000002</v>
      </c>
      <c r="L166" s="136">
        <f>K166</f>
        <v>264.60000000000002</v>
      </c>
      <c r="M166" s="136"/>
      <c r="N166" s="36"/>
      <c r="O166" s="136"/>
      <c r="P166" s="136"/>
      <c r="Q166" s="136"/>
      <c r="R166" s="36"/>
      <c r="S166" s="136">
        <f t="shared" si="22"/>
        <v>0</v>
      </c>
      <c r="T166" s="61">
        <v>58.49</v>
      </c>
      <c r="U166" s="114">
        <f t="shared" si="23"/>
        <v>0.22105064247921391</v>
      </c>
      <c r="X166" s="5"/>
      <c r="Y166" s="10" t="e">
        <f>Y165-X166</f>
        <v>#REF!</v>
      </c>
      <c r="AB166" s="5"/>
      <c r="AC166" s="5"/>
      <c r="AD166" s="10" t="e">
        <f t="shared" si="24"/>
        <v>#REF!</v>
      </c>
    </row>
    <row r="167" spans="1:30" hidden="1" x14ac:dyDescent="0.35">
      <c r="A167" s="120">
        <v>202307162</v>
      </c>
      <c r="B167" s="57">
        <v>45115</v>
      </c>
      <c r="C167" s="37" t="s">
        <v>625</v>
      </c>
      <c r="D167" s="21" t="str">
        <f>VLOOKUP(C167,'Customer List'!$A$3:$N$4129,2,0)</f>
        <v xml:space="preserve">顺兴                                                      Margaret Drive Hawker Centre    38A, Margaret Drive #02-24   Singapore 142038      </v>
      </c>
      <c r="E167" s="42" t="s">
        <v>789</v>
      </c>
      <c r="F167" s="50">
        <v>288.35000000000002</v>
      </c>
      <c r="G167" s="128">
        <v>23.07</v>
      </c>
      <c r="H167" s="50">
        <v>311.42</v>
      </c>
      <c r="I167" s="113">
        <v>10.07</v>
      </c>
      <c r="J167" s="21"/>
      <c r="K167" s="50">
        <f t="shared" si="20"/>
        <v>0</v>
      </c>
      <c r="L167" s="136"/>
      <c r="M167" s="36"/>
      <c r="N167" s="136"/>
      <c r="O167" s="136"/>
      <c r="P167" s="136"/>
      <c r="Q167" s="136"/>
      <c r="R167" s="36"/>
      <c r="S167" s="136">
        <f t="shared" si="22"/>
        <v>0</v>
      </c>
      <c r="T167" s="61">
        <v>66.959999999999994</v>
      </c>
      <c r="U167" s="114">
        <f t="shared" si="23"/>
        <v>0.21501509215849973</v>
      </c>
      <c r="X167" s="5"/>
      <c r="Y167" s="10" t="e">
        <f t="shared" si="26"/>
        <v>#REF!</v>
      </c>
      <c r="AB167" s="5"/>
      <c r="AC167" s="5"/>
      <c r="AD167" s="10" t="e">
        <f t="shared" si="24"/>
        <v>#REF!</v>
      </c>
    </row>
    <row r="168" spans="1:30" hidden="1" x14ac:dyDescent="0.35">
      <c r="A168" s="120">
        <v>202307163</v>
      </c>
      <c r="B168" s="57">
        <v>45115</v>
      </c>
      <c r="C168" s="37" t="s">
        <v>639</v>
      </c>
      <c r="D168" s="21" t="str">
        <f>VLOOKUP(C168,'Customer List'!$A$3:$N$4129,2,0)</f>
        <v>凉凉                                                           30 Seng Poh Road #02-75,           Tiong Bahru Market,            Singapore 168898</v>
      </c>
      <c r="E168" s="42" t="s">
        <v>789</v>
      </c>
      <c r="F168" s="50">
        <v>193.89</v>
      </c>
      <c r="G168" s="128">
        <v>15.51</v>
      </c>
      <c r="H168" s="50"/>
      <c r="I168" s="113"/>
      <c r="J168" s="21"/>
      <c r="K168" s="50">
        <f t="shared" si="20"/>
        <v>209.39999999999998</v>
      </c>
      <c r="L168" s="136"/>
      <c r="M168" s="36"/>
      <c r="N168" s="136"/>
      <c r="O168" s="36"/>
      <c r="P168" s="36"/>
      <c r="Q168" s="136">
        <f>K168</f>
        <v>209.39999999999998</v>
      </c>
      <c r="R168" s="36"/>
      <c r="S168" s="136">
        <f t="shared" si="22"/>
        <v>0</v>
      </c>
      <c r="T168" s="61">
        <v>41.7</v>
      </c>
      <c r="U168" s="114">
        <f t="shared" si="23"/>
        <v>0.19914040114613185</v>
      </c>
      <c r="X168" s="5"/>
      <c r="Y168" s="10" t="e">
        <f t="shared" si="26"/>
        <v>#REF!</v>
      </c>
      <c r="AB168" s="5"/>
      <c r="AC168" s="5"/>
      <c r="AD168" s="10" t="e">
        <f t="shared" si="24"/>
        <v>#REF!</v>
      </c>
    </row>
    <row r="169" spans="1:30" hidden="1" x14ac:dyDescent="0.35">
      <c r="A169" s="120">
        <v>202307164</v>
      </c>
      <c r="B169" s="57">
        <v>45115</v>
      </c>
      <c r="C169" s="37" t="s">
        <v>663</v>
      </c>
      <c r="D169" s="21" t="str">
        <f>VLOOKUP(C169,'Customer List'!$A$3:$N$4129,2,0)</f>
        <v>梅林                                                             Changi Village Hawker Centre.                                         #01-57  Singapore 500002</v>
      </c>
      <c r="E169" s="42" t="s">
        <v>694</v>
      </c>
      <c r="F169" s="50">
        <v>254.6</v>
      </c>
      <c r="G169" s="128">
        <v>20.37</v>
      </c>
      <c r="H169" s="50"/>
      <c r="I169" s="113"/>
      <c r="J169" s="21"/>
      <c r="K169" s="50">
        <f t="shared" si="20"/>
        <v>274.96999999999997</v>
      </c>
      <c r="L169" s="136"/>
      <c r="M169" s="36"/>
      <c r="N169" s="136"/>
      <c r="O169" s="136"/>
      <c r="P169" s="36"/>
      <c r="Q169" s="136">
        <f>K169</f>
        <v>274.96999999999997</v>
      </c>
      <c r="R169" s="36"/>
      <c r="S169" s="136">
        <f t="shared" si="22"/>
        <v>0</v>
      </c>
      <c r="T169" s="61">
        <v>58.13</v>
      </c>
      <c r="U169" s="114">
        <f t="shared" si="23"/>
        <v>0.21140488053242176</v>
      </c>
      <c r="X169" s="5"/>
      <c r="Y169" s="10" t="e">
        <f t="shared" si="26"/>
        <v>#REF!</v>
      </c>
      <c r="AB169" s="5"/>
      <c r="AC169" s="5"/>
      <c r="AD169" s="10" t="e">
        <f t="shared" si="24"/>
        <v>#REF!</v>
      </c>
    </row>
    <row r="170" spans="1:30" hidden="1" x14ac:dyDescent="0.35">
      <c r="A170" s="120">
        <v>202307165</v>
      </c>
      <c r="B170" s="57">
        <v>45115</v>
      </c>
      <c r="C170" s="37" t="s">
        <v>713</v>
      </c>
      <c r="D170" s="21" t="str">
        <f>VLOOKUP(C170,'Customer List'!$A$3:$N$4129,2,0)</f>
        <v>梅林                                                             Block 425, #06-409 Tampines Street 41, Singapore 520425</v>
      </c>
      <c r="E170" s="42" t="s">
        <v>694</v>
      </c>
      <c r="F170" s="50">
        <v>74</v>
      </c>
      <c r="G170" s="128">
        <v>5.92</v>
      </c>
      <c r="H170" s="50"/>
      <c r="I170" s="113"/>
      <c r="J170" s="21"/>
      <c r="K170" s="50">
        <f t="shared" si="20"/>
        <v>79.92</v>
      </c>
      <c r="L170" s="136"/>
      <c r="M170" s="36"/>
      <c r="N170" s="136"/>
      <c r="O170" s="136"/>
      <c r="P170" s="136"/>
      <c r="Q170" s="136">
        <f>K170</f>
        <v>79.92</v>
      </c>
      <c r="R170" s="36"/>
      <c r="S170" s="136">
        <f t="shared" si="22"/>
        <v>0</v>
      </c>
      <c r="T170" s="61">
        <v>19.5</v>
      </c>
      <c r="U170" s="114">
        <f t="shared" si="23"/>
        <v>0.24399399399399399</v>
      </c>
      <c r="X170" s="5"/>
      <c r="Y170" s="10" t="e">
        <f t="shared" si="26"/>
        <v>#REF!</v>
      </c>
      <c r="AB170" s="5"/>
      <c r="AC170" s="5"/>
      <c r="AD170" s="10" t="e">
        <f t="shared" si="24"/>
        <v>#REF!</v>
      </c>
    </row>
    <row r="171" spans="1:30" hidden="1" x14ac:dyDescent="0.35">
      <c r="A171" s="120">
        <v>202307166</v>
      </c>
      <c r="B171" s="57">
        <v>45115</v>
      </c>
      <c r="C171" s="37" t="s">
        <v>727</v>
      </c>
      <c r="D171" s="21" t="str">
        <f>VLOOKUP(C171,'Customer List'!$A$3:$N$4129,2,0)</f>
        <v xml:space="preserve">ZHI YUAN COFFEE STALL                                                           Blk 151A  #01-81 Serangoon North Ave 2 Singapore </v>
      </c>
      <c r="E171" s="42" t="s">
        <v>11</v>
      </c>
      <c r="F171" s="50">
        <v>37.04</v>
      </c>
      <c r="G171" s="128">
        <v>2.96</v>
      </c>
      <c r="H171" s="50"/>
      <c r="I171" s="113">
        <v>45115</v>
      </c>
      <c r="J171" s="21"/>
      <c r="K171" s="50">
        <f t="shared" si="20"/>
        <v>40</v>
      </c>
      <c r="L171" s="136"/>
      <c r="M171" s="36"/>
      <c r="N171" s="136"/>
      <c r="O171" s="136"/>
      <c r="P171" s="36"/>
      <c r="Q171" s="136"/>
      <c r="R171" s="136">
        <f>K171</f>
        <v>40</v>
      </c>
      <c r="S171" s="136">
        <f t="shared" si="22"/>
        <v>0</v>
      </c>
      <c r="U171" s="114">
        <f t="shared" si="23"/>
        <v>0</v>
      </c>
      <c r="X171" s="5"/>
      <c r="Y171" s="10" t="e">
        <f t="shared" si="26"/>
        <v>#REF!</v>
      </c>
      <c r="AB171" s="5"/>
      <c r="AC171" s="5"/>
      <c r="AD171" s="10" t="e">
        <f t="shared" si="24"/>
        <v>#REF!</v>
      </c>
    </row>
    <row r="172" spans="1:30" hidden="1" x14ac:dyDescent="0.35">
      <c r="A172" s="120">
        <v>202307167</v>
      </c>
      <c r="B172" s="57">
        <v>45115</v>
      </c>
      <c r="C172" s="57" t="s">
        <v>915</v>
      </c>
      <c r="D172" s="21" t="str">
        <f>VLOOKUP(C172,'Customer List'!$A$3:$N$4129,2,0)</f>
        <v xml:space="preserve">FOOD REPUBLIC PTE LTD                                  Causeway Point @Ice Shop, Woodlands Square #04-01 Causeway Point Singapore 738099                                                        </v>
      </c>
      <c r="E172" s="42" t="s">
        <v>694</v>
      </c>
      <c r="F172" s="50">
        <v>302.39999999999998</v>
      </c>
      <c r="G172" s="128">
        <v>24.19</v>
      </c>
      <c r="H172" s="50"/>
      <c r="I172" s="113"/>
      <c r="J172" s="21"/>
      <c r="K172" s="50">
        <f t="shared" si="20"/>
        <v>326.58999999999997</v>
      </c>
      <c r="L172" s="36"/>
      <c r="M172" s="36"/>
      <c r="N172" s="136"/>
      <c r="O172" s="136"/>
      <c r="P172" s="136">
        <f>K172</f>
        <v>326.58999999999997</v>
      </c>
      <c r="Q172" s="136"/>
      <c r="R172" s="36"/>
      <c r="S172" s="136">
        <f t="shared" si="22"/>
        <v>0</v>
      </c>
      <c r="T172" s="61">
        <v>88.39</v>
      </c>
      <c r="U172" s="114">
        <f t="shared" si="23"/>
        <v>0.27064515141308676</v>
      </c>
      <c r="X172" s="5"/>
      <c r="Y172" s="10" t="e">
        <f t="shared" si="26"/>
        <v>#REF!</v>
      </c>
      <c r="AB172" s="5"/>
      <c r="AC172" s="5"/>
      <c r="AD172" s="10" t="e">
        <f t="shared" si="24"/>
        <v>#REF!</v>
      </c>
    </row>
    <row r="173" spans="1:30" hidden="1" x14ac:dyDescent="0.35">
      <c r="A173" s="120">
        <v>202307168</v>
      </c>
      <c r="B173" s="57">
        <v>45115</v>
      </c>
      <c r="C173" s="37" t="s">
        <v>997</v>
      </c>
      <c r="D173" s="21" t="str">
        <f>VLOOKUP(C173,'Customer List'!$A$3:$N$4129,2,0)</f>
        <v xml:space="preserve">FOOD REPUBLIC PTE LTD                                  Causeway Point @Juice Bar, Woodlands Square #04-01 Causeway Point Singapore 738099                                                        </v>
      </c>
      <c r="E173" s="42" t="s">
        <v>694</v>
      </c>
      <c r="F173" s="50">
        <v>20</v>
      </c>
      <c r="G173" s="128">
        <v>1.6</v>
      </c>
      <c r="H173" s="50"/>
      <c r="I173" s="113"/>
      <c r="J173" s="21"/>
      <c r="K173" s="50">
        <f t="shared" si="20"/>
        <v>21.6</v>
      </c>
      <c r="L173" s="136"/>
      <c r="M173" s="36"/>
      <c r="N173" s="136"/>
      <c r="O173" s="36"/>
      <c r="P173" s="136">
        <f>K173</f>
        <v>21.6</v>
      </c>
      <c r="Q173" s="136"/>
      <c r="R173" s="36"/>
      <c r="S173" s="136">
        <f t="shared" si="22"/>
        <v>0</v>
      </c>
      <c r="U173" s="114">
        <f t="shared" si="23"/>
        <v>0</v>
      </c>
      <c r="X173" s="5"/>
      <c r="Y173" s="10" t="e">
        <f t="shared" si="26"/>
        <v>#REF!</v>
      </c>
      <c r="AB173" s="5"/>
      <c r="AC173" s="5"/>
      <c r="AD173" s="10" t="e">
        <f t="shared" si="24"/>
        <v>#REF!</v>
      </c>
    </row>
    <row r="174" spans="1:30" hidden="1" x14ac:dyDescent="0.35">
      <c r="A174" s="120">
        <v>202307169</v>
      </c>
      <c r="B174" s="57">
        <v>45115</v>
      </c>
      <c r="C174" s="37" t="s">
        <v>941</v>
      </c>
      <c r="D174" s="21" t="str">
        <f>VLOOKUP(C174,'Customer List'!$A$3:$N$4129,2,0)</f>
        <v xml:space="preserve">FOOD REPUBLIC PTE LTD                                  Causeway Point @DRINK STALL, Woodlands Square #04-01 Causeway Point Singapore 738099                                                        </v>
      </c>
      <c r="E174" s="42" t="s">
        <v>694</v>
      </c>
      <c r="F174" s="50">
        <v>4.5</v>
      </c>
      <c r="G174" s="128">
        <v>0.36</v>
      </c>
      <c r="H174" s="50"/>
      <c r="I174" s="113"/>
      <c r="J174" s="21"/>
      <c r="K174" s="50">
        <f t="shared" si="20"/>
        <v>4.8600000000000003</v>
      </c>
      <c r="L174" s="136"/>
      <c r="M174" s="36"/>
      <c r="N174" s="136"/>
      <c r="O174" s="136"/>
      <c r="P174" s="136">
        <f>K174</f>
        <v>4.8600000000000003</v>
      </c>
      <c r="Q174" s="136"/>
      <c r="R174" s="36"/>
      <c r="S174" s="136">
        <f t="shared" si="22"/>
        <v>0</v>
      </c>
      <c r="U174" s="114">
        <f t="shared" si="23"/>
        <v>0</v>
      </c>
      <c r="X174" s="5"/>
      <c r="Y174" s="10" t="e">
        <f t="shared" si="26"/>
        <v>#REF!</v>
      </c>
      <c r="AB174" s="5"/>
      <c r="AC174" s="5"/>
      <c r="AD174" s="10" t="e">
        <f t="shared" si="24"/>
        <v>#REF!</v>
      </c>
    </row>
    <row r="175" spans="1:30" hidden="1" x14ac:dyDescent="0.35">
      <c r="A175" s="120">
        <v>202307170</v>
      </c>
      <c r="B175" s="57">
        <v>45115</v>
      </c>
      <c r="C175" s="37" t="s">
        <v>647</v>
      </c>
      <c r="D175" s="21" t="str">
        <f>VLOOKUP(C175,'Customer List'!$A$3:$N$4129,2,0)</f>
        <v>甜甜                                                                         Tiong Bahru Market. 30 Seng Poh Road #02-15. Singapore 168898</v>
      </c>
      <c r="E175" s="42" t="s">
        <v>789</v>
      </c>
      <c r="F175" s="50">
        <v>160</v>
      </c>
      <c r="G175" s="128">
        <v>12.8</v>
      </c>
      <c r="H175" s="50"/>
      <c r="I175" s="113"/>
      <c r="J175" s="21"/>
      <c r="K175" s="50">
        <f t="shared" si="20"/>
        <v>172.8</v>
      </c>
      <c r="L175" s="136"/>
      <c r="M175" s="36"/>
      <c r="N175" s="136"/>
      <c r="O175" s="36"/>
      <c r="P175" s="136"/>
      <c r="Q175" s="136">
        <f>K175</f>
        <v>172.8</v>
      </c>
      <c r="R175" s="36"/>
      <c r="S175" s="136">
        <f t="shared" si="22"/>
        <v>0</v>
      </c>
      <c r="T175" s="61">
        <v>28</v>
      </c>
      <c r="U175" s="114">
        <f t="shared" si="23"/>
        <v>0.16203703703703703</v>
      </c>
      <c r="X175" s="5"/>
      <c r="Y175" s="10" t="e">
        <f t="shared" si="26"/>
        <v>#REF!</v>
      </c>
      <c r="AB175" s="5"/>
      <c r="AC175" s="5"/>
      <c r="AD175" s="10" t="e">
        <f t="shared" si="24"/>
        <v>#REF!</v>
      </c>
    </row>
    <row r="176" spans="1:30" hidden="1" x14ac:dyDescent="0.35">
      <c r="A176" s="120">
        <v>202307171</v>
      </c>
      <c r="B176" s="57">
        <v>45115</v>
      </c>
      <c r="C176" s="37" t="s">
        <v>996</v>
      </c>
      <c r="D176" s="21" t="str">
        <f>VLOOKUP(C176,'Customer List'!$A$3:$N$4129,2,0)</f>
        <v>麵包店                                                    Block 548, Woodlands Dr 44 #01-26 Singapore 730548</v>
      </c>
      <c r="E176" s="42" t="s">
        <v>694</v>
      </c>
      <c r="F176" s="50">
        <v>67.13</v>
      </c>
      <c r="G176" s="128">
        <v>5.37</v>
      </c>
      <c r="H176" s="50">
        <v>72.5</v>
      </c>
      <c r="I176" s="113">
        <v>45115</v>
      </c>
      <c r="J176" s="21"/>
      <c r="K176" s="50">
        <f t="shared" si="20"/>
        <v>0</v>
      </c>
      <c r="L176" s="36"/>
      <c r="M176" s="36"/>
      <c r="N176" s="36"/>
      <c r="O176" s="36"/>
      <c r="P176" s="136"/>
      <c r="Q176" s="136"/>
      <c r="R176" s="36"/>
      <c r="S176" s="136">
        <f t="shared" si="22"/>
        <v>0</v>
      </c>
      <c r="T176" s="61">
        <v>26.6</v>
      </c>
      <c r="U176" s="114">
        <f t="shared" si="23"/>
        <v>0.36689655172413793</v>
      </c>
      <c r="X176" s="5"/>
      <c r="Y176" s="10" t="e">
        <f>Y175-X176</f>
        <v>#REF!</v>
      </c>
      <c r="AB176" s="5"/>
      <c r="AC176" s="5"/>
      <c r="AD176" s="10" t="e">
        <f t="shared" si="24"/>
        <v>#REF!</v>
      </c>
    </row>
    <row r="177" spans="1:30" hidden="1" x14ac:dyDescent="0.35">
      <c r="A177" s="120">
        <v>202307172</v>
      </c>
      <c r="B177" s="57">
        <v>45117</v>
      </c>
      <c r="C177" s="37" t="s">
        <v>124</v>
      </c>
      <c r="D177" s="21" t="str">
        <f>VLOOKUP(C177,'Customer List'!$A$3:$N$4129,2,0)</f>
        <v xml:space="preserve">KOPITIAM INVESTMENT PTE LTD                      Block 15, Woodlands Loop.                #01-28, Singapore   738322.           </v>
      </c>
      <c r="E177" s="42" t="s">
        <v>11</v>
      </c>
      <c r="F177" s="50">
        <v>308</v>
      </c>
      <c r="G177" s="128">
        <v>24.64</v>
      </c>
      <c r="H177" s="50"/>
      <c r="I177" s="113"/>
      <c r="J177" s="21"/>
      <c r="K177" s="50">
        <f t="shared" si="20"/>
        <v>332.64</v>
      </c>
      <c r="L177" s="136"/>
      <c r="M177" s="36"/>
      <c r="N177" s="36"/>
      <c r="O177" s="136"/>
      <c r="P177" s="136"/>
      <c r="Q177" s="136">
        <f>K177</f>
        <v>332.64</v>
      </c>
      <c r="R177" s="36"/>
      <c r="S177" s="136">
        <f t="shared" si="22"/>
        <v>0</v>
      </c>
      <c r="T177" s="61">
        <v>68</v>
      </c>
      <c r="U177" s="114">
        <f t="shared" si="23"/>
        <v>0.20442520442520443</v>
      </c>
      <c r="X177" s="5"/>
      <c r="Y177" s="10" t="e">
        <f t="shared" si="26"/>
        <v>#REF!</v>
      </c>
      <c r="AB177" s="5"/>
      <c r="AC177" s="5"/>
      <c r="AD177" s="10" t="e">
        <f t="shared" si="24"/>
        <v>#REF!</v>
      </c>
    </row>
    <row r="178" spans="1:30" hidden="1" x14ac:dyDescent="0.35">
      <c r="A178" s="120">
        <v>202307173</v>
      </c>
      <c r="B178" s="57">
        <v>45117</v>
      </c>
      <c r="C178" s="37" t="s">
        <v>62</v>
      </c>
      <c r="D178" s="21" t="str">
        <f>VLOOKUP(C178,'Customer List'!$A$3:$N$4129,2,0)</f>
        <v>Combined Stalls                                    Junction 8. 9 Bishan Place                            #04-01. Junction 8 Shopping Centre. Singapore 579837</v>
      </c>
      <c r="E178" s="42" t="s">
        <v>789</v>
      </c>
      <c r="F178" s="50">
        <v>441.2</v>
      </c>
      <c r="G178" s="128">
        <v>35.299999999999997</v>
      </c>
      <c r="H178" s="50"/>
      <c r="I178" s="113"/>
      <c r="J178" s="21"/>
      <c r="K178" s="160">
        <f t="shared" si="20"/>
        <v>476.5</v>
      </c>
      <c r="L178" s="136"/>
      <c r="M178" s="36"/>
      <c r="N178" s="36"/>
      <c r="O178" s="136">
        <f>K178</f>
        <v>476.5</v>
      </c>
      <c r="P178" s="136"/>
      <c r="Q178" s="136"/>
      <c r="R178" s="36"/>
      <c r="S178" s="136">
        <f t="shared" si="22"/>
        <v>0</v>
      </c>
      <c r="T178" s="61">
        <v>141.4</v>
      </c>
      <c r="U178" s="114">
        <f t="shared" si="23"/>
        <v>0.29674711437565582</v>
      </c>
      <c r="X178" s="5"/>
      <c r="Y178" s="10" t="e">
        <f>Y177-X178</f>
        <v>#REF!</v>
      </c>
      <c r="AB178" s="5"/>
      <c r="AC178" s="5"/>
      <c r="AD178" s="10" t="e">
        <f t="shared" si="24"/>
        <v>#REF!</v>
      </c>
    </row>
    <row r="179" spans="1:30" hidden="1" x14ac:dyDescent="0.35">
      <c r="A179" s="120">
        <v>202307174</v>
      </c>
      <c r="B179" s="57">
        <v>45117</v>
      </c>
      <c r="C179" s="37" t="s">
        <v>127</v>
      </c>
      <c r="D179" s="21" t="str">
        <f>VLOOKUP(C179,'Customer List'!$A$3:$N$4129,2,0)</f>
        <v>DRINK &amp; DESSERT STALL                                                     Nex 23 Serangoon Central                                   #04-16. Nex Shopping Mall. Singapore 556083</v>
      </c>
      <c r="E179" s="42" t="s">
        <v>694</v>
      </c>
      <c r="F179" s="50">
        <v>431.3</v>
      </c>
      <c r="G179" s="128">
        <v>34.5</v>
      </c>
      <c r="H179" s="50"/>
      <c r="I179" s="113"/>
      <c r="J179" s="21"/>
      <c r="K179" s="160">
        <f t="shared" si="20"/>
        <v>465.8</v>
      </c>
      <c r="L179" s="136"/>
      <c r="M179" s="136"/>
      <c r="N179" s="36"/>
      <c r="O179" s="136">
        <f>K179</f>
        <v>465.8</v>
      </c>
      <c r="P179" s="136"/>
      <c r="Q179" s="136"/>
      <c r="R179" s="36"/>
      <c r="S179" s="136">
        <f t="shared" si="22"/>
        <v>0</v>
      </c>
      <c r="T179" s="61">
        <v>153.16999999999999</v>
      </c>
      <c r="U179" s="114">
        <f t="shared" si="23"/>
        <v>0.32883211678832114</v>
      </c>
      <c r="X179" s="5"/>
      <c r="Y179" s="10"/>
      <c r="AB179" s="5"/>
      <c r="AC179" s="5"/>
      <c r="AD179" s="10"/>
    </row>
    <row r="180" spans="1:30" hidden="1" x14ac:dyDescent="0.35">
      <c r="A180" s="120">
        <v>202307175</v>
      </c>
      <c r="B180" s="57">
        <v>45117</v>
      </c>
      <c r="C180" s="37" t="s">
        <v>88</v>
      </c>
      <c r="D180" s="21" t="str">
        <f>VLOOKUP(C180,'Customer List'!$A$3:$N$4129,2,0)</f>
        <v xml:space="preserve">Koufu - Dim Sum                                           Block 768 Woodlands Ave 6                 #01-30/31 Singapore 730768                          </v>
      </c>
      <c r="E180" s="42" t="s">
        <v>789</v>
      </c>
      <c r="F180" s="50">
        <v>126</v>
      </c>
      <c r="G180" s="128">
        <v>10.08</v>
      </c>
      <c r="H180" s="50"/>
      <c r="I180" s="113"/>
      <c r="J180" s="21"/>
      <c r="K180" s="50">
        <f t="shared" si="20"/>
        <v>136.08000000000001</v>
      </c>
      <c r="L180" s="136">
        <f>K180</f>
        <v>136.08000000000001</v>
      </c>
      <c r="M180" s="36"/>
      <c r="N180" s="36"/>
      <c r="O180" s="136"/>
      <c r="P180" s="36"/>
      <c r="Q180" s="136"/>
      <c r="R180" s="36"/>
      <c r="S180" s="136">
        <f t="shared" si="22"/>
        <v>0</v>
      </c>
      <c r="T180" s="61">
        <v>16.079999999999998</v>
      </c>
      <c r="U180" s="114">
        <f t="shared" si="23"/>
        <v>0.11816578483245148</v>
      </c>
      <c r="X180" s="5"/>
      <c r="Y180" s="10" t="e">
        <f>Y178-X180</f>
        <v>#REF!</v>
      </c>
      <c r="AB180" s="5"/>
      <c r="AC180" s="5"/>
      <c r="AD180" s="10" t="e">
        <f>AD178+AB180-AC180</f>
        <v>#REF!</v>
      </c>
    </row>
    <row r="181" spans="1:30" hidden="1" x14ac:dyDescent="0.35">
      <c r="A181" s="120">
        <v>202307176</v>
      </c>
      <c r="B181" s="57">
        <v>45117</v>
      </c>
      <c r="C181" s="37" t="s">
        <v>68</v>
      </c>
      <c r="D181" s="21" t="str">
        <f>VLOOKUP(C181,'Customer List'!$A$3:$N$4129,2,0)</f>
        <v>Fusionoplis One                                            1 Fusionopolis Way Basement 2    #B2-02 Singapore 138632                                    (Dessert)</v>
      </c>
      <c r="E181" s="42" t="s">
        <v>789</v>
      </c>
      <c r="F181" s="50">
        <v>118.5</v>
      </c>
      <c r="G181" s="128">
        <v>9.48</v>
      </c>
      <c r="H181" s="50"/>
      <c r="I181" s="113"/>
      <c r="J181" s="21"/>
      <c r="K181" s="50">
        <f t="shared" si="20"/>
        <v>127.98</v>
      </c>
      <c r="L181" s="136">
        <f>K181</f>
        <v>127.98</v>
      </c>
      <c r="M181" s="36"/>
      <c r="N181" s="36"/>
      <c r="O181" s="136"/>
      <c r="P181" s="136"/>
      <c r="Q181" s="136"/>
      <c r="R181" s="36"/>
      <c r="S181" s="136">
        <f t="shared" si="22"/>
        <v>0</v>
      </c>
      <c r="T181" s="61">
        <v>20.37</v>
      </c>
      <c r="U181" s="114">
        <f t="shared" si="23"/>
        <v>0.15916549460853258</v>
      </c>
      <c r="X181" s="5"/>
      <c r="Y181" s="10" t="e">
        <f t="shared" si="26"/>
        <v>#REF!</v>
      </c>
      <c r="AB181" s="5"/>
      <c r="AC181" s="5"/>
      <c r="AD181" s="10" t="e">
        <f t="shared" si="24"/>
        <v>#REF!</v>
      </c>
    </row>
    <row r="182" spans="1:30" hidden="1" x14ac:dyDescent="0.35">
      <c r="A182" s="120">
        <v>202307177</v>
      </c>
      <c r="B182" s="57">
        <v>45117</v>
      </c>
      <c r="C182" s="37" t="s">
        <v>535</v>
      </c>
      <c r="D182" s="21" t="str">
        <f>VLOOKUP(C182,'Customer List'!$A$3:$N$4129,2,0)</f>
        <v xml:space="preserve">Dessert Stall 10                                          Catholic Junior College.                                 129 Whitley Road                                     Singapore 297822                                                                                      </v>
      </c>
      <c r="E182" s="42" t="s">
        <v>789</v>
      </c>
      <c r="F182" s="50">
        <v>79</v>
      </c>
      <c r="G182" s="128">
        <v>6.32</v>
      </c>
      <c r="H182" s="50"/>
      <c r="I182" s="113"/>
      <c r="J182" s="21"/>
      <c r="K182" s="50">
        <f t="shared" si="20"/>
        <v>85.32</v>
      </c>
      <c r="L182" s="136"/>
      <c r="M182" s="36"/>
      <c r="N182" s="36"/>
      <c r="O182" s="136"/>
      <c r="P182" s="36"/>
      <c r="Q182" s="136">
        <f>K182</f>
        <v>85.32</v>
      </c>
      <c r="R182" s="36"/>
      <c r="S182" s="136">
        <f t="shared" si="22"/>
        <v>0</v>
      </c>
      <c r="T182" s="61">
        <v>36</v>
      </c>
      <c r="U182" s="114">
        <f t="shared" si="23"/>
        <v>0.4219409282700422</v>
      </c>
      <c r="X182" s="5"/>
      <c r="Y182" s="10" t="e">
        <f t="shared" si="26"/>
        <v>#REF!</v>
      </c>
      <c r="AB182" s="5"/>
      <c r="AC182" s="5"/>
      <c r="AD182" s="10" t="e">
        <f t="shared" si="24"/>
        <v>#REF!</v>
      </c>
    </row>
    <row r="183" spans="1:30" hidden="1" x14ac:dyDescent="0.35">
      <c r="A183" s="120">
        <v>202307178</v>
      </c>
      <c r="B183" s="57">
        <v>45117</v>
      </c>
      <c r="C183" s="37" t="s">
        <v>239</v>
      </c>
      <c r="D183" s="21" t="str">
        <f>VLOOKUP(C183,'Customer List'!$A$3:$N$4129,2,0)</f>
        <v>Hock Kee Coffee                                 Blk 682 Hougang Ave 4  #01-346  Singapore 530682</v>
      </c>
      <c r="E183" s="42" t="s">
        <v>694</v>
      </c>
      <c r="F183" s="50">
        <v>175</v>
      </c>
      <c r="G183" s="128">
        <v>14</v>
      </c>
      <c r="H183" s="50">
        <v>189</v>
      </c>
      <c r="I183" s="113">
        <v>45117</v>
      </c>
      <c r="J183" s="21"/>
      <c r="K183" s="50">
        <f t="shared" si="20"/>
        <v>0</v>
      </c>
      <c r="L183" s="136"/>
      <c r="M183" s="36"/>
      <c r="N183" s="36"/>
      <c r="O183" s="36"/>
      <c r="P183" s="136"/>
      <c r="Q183" s="136"/>
      <c r="R183" s="36"/>
      <c r="S183" s="136">
        <f t="shared" si="22"/>
        <v>0</v>
      </c>
      <c r="T183" s="61">
        <v>28</v>
      </c>
      <c r="U183" s="114">
        <f t="shared" si="23"/>
        <v>0.14814814814814814</v>
      </c>
      <c r="X183" s="5"/>
      <c r="Y183" s="10" t="e">
        <f t="shared" si="26"/>
        <v>#REF!</v>
      </c>
      <c r="AB183" s="5"/>
      <c r="AC183" s="5"/>
      <c r="AD183" s="10" t="e">
        <f t="shared" si="24"/>
        <v>#REF!</v>
      </c>
    </row>
    <row r="184" spans="1:30" hidden="1" x14ac:dyDescent="0.35">
      <c r="A184" s="120">
        <v>202307179</v>
      </c>
      <c r="B184" s="57">
        <v>45117</v>
      </c>
      <c r="C184" s="37" t="s">
        <v>79</v>
      </c>
      <c r="D184" s="21" t="str">
        <f>VLOOKUP(C184,'Customer List'!$A$3:$N$4129,2,0)</f>
        <v xml:space="preserve">Koufu - Dessert                                        632, Bukit Batok Central #01-132 Singapore 650632                                                </v>
      </c>
      <c r="E184" s="42" t="s">
        <v>789</v>
      </c>
      <c r="F184" s="50">
        <v>205</v>
      </c>
      <c r="G184" s="128">
        <v>16.399999999999999</v>
      </c>
      <c r="H184" s="50"/>
      <c r="I184" s="113"/>
      <c r="J184" s="21"/>
      <c r="K184" s="50">
        <f t="shared" si="20"/>
        <v>221.4</v>
      </c>
      <c r="L184" s="136">
        <f>K184</f>
        <v>221.4</v>
      </c>
      <c r="M184" s="36"/>
      <c r="N184" s="36"/>
      <c r="O184" s="36"/>
      <c r="P184" s="136"/>
      <c r="Q184" s="136"/>
      <c r="R184" s="36"/>
      <c r="S184" s="136">
        <f t="shared" si="22"/>
        <v>0</v>
      </c>
      <c r="T184" s="61">
        <v>49.95</v>
      </c>
      <c r="U184" s="114">
        <f t="shared" si="23"/>
        <v>0.22560975609756098</v>
      </c>
      <c r="X184" s="5"/>
      <c r="Y184" s="10" t="e">
        <f>Y183-X184</f>
        <v>#REF!</v>
      </c>
      <c r="AB184" s="5"/>
      <c r="AC184" s="5"/>
      <c r="AD184" s="10" t="e">
        <f>#REF!+AB184-AC184</f>
        <v>#REF!</v>
      </c>
    </row>
    <row r="185" spans="1:30" hidden="1" x14ac:dyDescent="0.35">
      <c r="A185" s="120">
        <v>202307180</v>
      </c>
      <c r="B185" s="57">
        <v>45117</v>
      </c>
      <c r="C185" s="37" t="s">
        <v>897</v>
      </c>
      <c r="D185" s="21" t="str">
        <f>VLOOKUP(C185,'Customer List'!$A$3:$N$4129,2,0)</f>
        <v xml:space="preserve">FOOD REPUBLIC PTE LTD                                   Vivo City @Drink Stall #16A                                         1, Harbourfront Walk #03-01, VivoCity   Singapore 098585                           </v>
      </c>
      <c r="E185" s="42" t="s">
        <v>789</v>
      </c>
      <c r="F185" s="50">
        <v>68.28</v>
      </c>
      <c r="G185" s="128">
        <v>5.46</v>
      </c>
      <c r="H185" s="50"/>
      <c r="I185" s="113"/>
      <c r="J185" s="21"/>
      <c r="K185" s="50">
        <f t="shared" si="20"/>
        <v>73.739999999999995</v>
      </c>
      <c r="L185" s="136"/>
      <c r="M185" s="36"/>
      <c r="N185" s="36"/>
      <c r="O185" s="136"/>
      <c r="P185" s="136">
        <f>K185</f>
        <v>73.739999999999995</v>
      </c>
      <c r="Q185" s="136"/>
      <c r="R185" s="136"/>
      <c r="S185" s="136">
        <f t="shared" si="22"/>
        <v>0</v>
      </c>
      <c r="T185" s="61">
        <v>24.92</v>
      </c>
      <c r="U185" s="114">
        <f t="shared" si="23"/>
        <v>0.33794412801735835</v>
      </c>
      <c r="X185" s="5"/>
      <c r="Y185" s="10" t="e">
        <f t="shared" si="26"/>
        <v>#REF!</v>
      </c>
      <c r="AB185" s="5"/>
      <c r="AC185" s="5"/>
      <c r="AD185" s="10" t="e">
        <f t="shared" ref="AD185:AD248" si="28">AD184+AB185-AC185</f>
        <v>#REF!</v>
      </c>
    </row>
    <row r="186" spans="1:30" hidden="1" x14ac:dyDescent="0.35">
      <c r="A186" s="120">
        <v>202307181</v>
      </c>
      <c r="B186" s="57">
        <v>45117</v>
      </c>
      <c r="C186" s="37" t="s">
        <v>895</v>
      </c>
      <c r="D186" s="21" t="str">
        <f>VLOOKUP(C186,'Customer List'!$A$3:$N$4129,2,0)</f>
        <v xml:space="preserve">FOOD REPUBLIC PTE LTD                                   Vivo City @Ice Shop #16                                         1, Harbourfront Walk #03-01, VivoCity   Singapore 098585                           </v>
      </c>
      <c r="E186" s="42" t="s">
        <v>789</v>
      </c>
      <c r="F186" s="50">
        <v>42.6</v>
      </c>
      <c r="G186" s="128">
        <v>3.41</v>
      </c>
      <c r="H186" s="50"/>
      <c r="I186" s="113"/>
      <c r="J186" s="21"/>
      <c r="K186" s="50">
        <f t="shared" si="20"/>
        <v>46.010000000000005</v>
      </c>
      <c r="L186" s="136"/>
      <c r="M186" s="36"/>
      <c r="N186" s="36"/>
      <c r="O186" s="136"/>
      <c r="P186" s="136">
        <f>K186</f>
        <v>46.010000000000005</v>
      </c>
      <c r="Q186" s="136"/>
      <c r="R186" s="36"/>
      <c r="S186" s="136">
        <f t="shared" si="22"/>
        <v>0</v>
      </c>
      <c r="T186" s="61">
        <v>17.45</v>
      </c>
      <c r="U186" s="114">
        <f t="shared" si="23"/>
        <v>0.37926537709193647</v>
      </c>
      <c r="X186" s="5"/>
      <c r="Y186" s="10" t="e">
        <f t="shared" si="26"/>
        <v>#REF!</v>
      </c>
      <c r="AB186" s="5"/>
      <c r="AC186" s="5"/>
      <c r="AD186" s="10" t="e">
        <f t="shared" si="28"/>
        <v>#REF!</v>
      </c>
    </row>
    <row r="187" spans="1:30" hidden="1" x14ac:dyDescent="0.35">
      <c r="A187" s="120">
        <v>202307182</v>
      </c>
      <c r="B187" s="57">
        <v>45117</v>
      </c>
      <c r="C187" s="37" t="s">
        <v>180</v>
      </c>
      <c r="D187" s="21" t="str">
        <f>VLOOKUP(C187,'Customer List'!$A$3:$N$4129,2,0)</f>
        <v>Granny's Pancake 面煎糕                     Hong Lim Market &amp; Food Centre.    Blk 531 Upper Cross Street, #02-39 Singapore 051531</v>
      </c>
      <c r="E187" s="42" t="s">
        <v>789</v>
      </c>
      <c r="F187" s="50">
        <v>58.33</v>
      </c>
      <c r="G187" s="128">
        <v>4.67</v>
      </c>
      <c r="H187" s="50">
        <v>63</v>
      </c>
      <c r="I187" s="113">
        <v>45117</v>
      </c>
      <c r="J187" s="21"/>
      <c r="K187" s="50">
        <f t="shared" si="20"/>
        <v>0</v>
      </c>
      <c r="L187" s="136"/>
      <c r="M187" s="136"/>
      <c r="N187" s="36"/>
      <c r="O187" s="136"/>
      <c r="P187" s="136"/>
      <c r="Q187" s="136"/>
      <c r="R187" s="36"/>
      <c r="S187" s="136">
        <f t="shared" si="22"/>
        <v>0</v>
      </c>
      <c r="T187" s="61">
        <v>8.17</v>
      </c>
      <c r="U187" s="114">
        <f t="shared" si="23"/>
        <v>0.12968253968253968</v>
      </c>
      <c r="X187" s="5"/>
      <c r="Y187" s="10" t="e">
        <f t="shared" si="26"/>
        <v>#REF!</v>
      </c>
      <c r="AB187" s="5"/>
      <c r="AC187" s="5"/>
      <c r="AD187" s="10" t="e">
        <f t="shared" si="28"/>
        <v>#REF!</v>
      </c>
    </row>
    <row r="188" spans="1:30" hidden="1" x14ac:dyDescent="0.35">
      <c r="A188" s="120">
        <v>202307183</v>
      </c>
      <c r="B188" s="57">
        <v>45117</v>
      </c>
      <c r="C188" s="37" t="s">
        <v>97</v>
      </c>
      <c r="D188" s="21" t="str">
        <f>VLOOKUP(C188,'Customer List'!$A$3:$N$4129,2,0)</f>
        <v xml:space="preserve">Zhu Fang Ruo                                                11 Canberra Road #01-05. Singapore 759775.              </v>
      </c>
      <c r="E188" s="42" t="s">
        <v>694</v>
      </c>
      <c r="F188" s="50">
        <v>366</v>
      </c>
      <c r="G188" s="128">
        <v>29.28</v>
      </c>
      <c r="H188" s="50"/>
      <c r="I188" s="113"/>
      <c r="J188" s="21"/>
      <c r="K188" s="50">
        <f t="shared" si="20"/>
        <v>395.28</v>
      </c>
      <c r="L188" s="136"/>
      <c r="M188" s="36"/>
      <c r="N188" s="36"/>
      <c r="O188" s="136"/>
      <c r="P188" s="36"/>
      <c r="Q188" s="136">
        <f>K188</f>
        <v>395.28</v>
      </c>
      <c r="R188" s="36"/>
      <c r="S188" s="136">
        <f t="shared" si="22"/>
        <v>0</v>
      </c>
      <c r="T188" s="61">
        <v>48.61</v>
      </c>
      <c r="U188" s="114">
        <f t="shared" si="23"/>
        <v>0.12297611819469743</v>
      </c>
      <c r="X188" s="5"/>
      <c r="Y188" s="10" t="e">
        <f>Y187-X188</f>
        <v>#REF!</v>
      </c>
      <c r="AB188" s="5"/>
      <c r="AC188" s="5"/>
      <c r="AD188" s="10" t="e">
        <f t="shared" si="28"/>
        <v>#REF!</v>
      </c>
    </row>
    <row r="189" spans="1:30" hidden="1" x14ac:dyDescent="0.35">
      <c r="A189" s="120">
        <v>202307184</v>
      </c>
      <c r="B189" s="57">
        <v>45117</v>
      </c>
      <c r="C189" s="37" t="s">
        <v>81</v>
      </c>
      <c r="D189" s="21" t="str">
        <f>VLOOKUP(C189,'Customer List'!$A$3:$N$4129,2,0)</f>
        <v xml:space="preserve">Koufu - Dessert                                             1, Bukit Batok Central Link.                     #04-01 West Mall, Singapore 658713                                                          </v>
      </c>
      <c r="E189" s="42" t="s">
        <v>789</v>
      </c>
      <c r="F189" s="50">
        <v>719.7</v>
      </c>
      <c r="G189" s="128">
        <v>57.58</v>
      </c>
      <c r="H189" s="50"/>
      <c r="I189" s="113"/>
      <c r="J189" s="21"/>
      <c r="K189" s="50">
        <f t="shared" si="20"/>
        <v>777.28000000000009</v>
      </c>
      <c r="L189" s="136">
        <f>K189</f>
        <v>777.28000000000009</v>
      </c>
      <c r="M189" s="36"/>
      <c r="N189" s="136"/>
      <c r="O189" s="36"/>
      <c r="P189" s="36"/>
      <c r="Q189" s="136"/>
      <c r="R189" s="36"/>
      <c r="S189" s="136">
        <f t="shared" si="22"/>
        <v>0</v>
      </c>
      <c r="T189" s="61">
        <v>195.58</v>
      </c>
      <c r="U189" s="114">
        <f t="shared" si="23"/>
        <v>0.25162103746397696</v>
      </c>
      <c r="X189" s="5"/>
      <c r="Y189" s="10" t="e">
        <f t="shared" si="26"/>
        <v>#REF!</v>
      </c>
      <c r="AB189" s="5"/>
      <c r="AC189" s="5"/>
      <c r="AD189" s="10" t="e">
        <f t="shared" si="28"/>
        <v>#REF!</v>
      </c>
    </row>
    <row r="190" spans="1:30" hidden="1" x14ac:dyDescent="0.35">
      <c r="A190" s="120">
        <v>202307185</v>
      </c>
      <c r="B190" s="57">
        <v>45117</v>
      </c>
      <c r="C190" s="37" t="s">
        <v>80</v>
      </c>
      <c r="D190" s="21" t="str">
        <f>VLOOKUP(C190,'Customer List'!$A$3:$N$4129,2,0)</f>
        <v xml:space="preserve">Koufu - Drink                                                  1, Bukit Batok Central Link.                   #04-01 West Mall, Singapore 658713                                                            </v>
      </c>
      <c r="E190" s="42" t="s">
        <v>789</v>
      </c>
      <c r="F190" s="50">
        <v>10</v>
      </c>
      <c r="G190" s="128">
        <v>0.8</v>
      </c>
      <c r="H190" s="50"/>
      <c r="I190" s="113"/>
      <c r="J190" s="21"/>
      <c r="K190" s="50">
        <f t="shared" si="20"/>
        <v>10.8</v>
      </c>
      <c r="L190" s="136">
        <f>K190</f>
        <v>10.8</v>
      </c>
      <c r="M190" s="36"/>
      <c r="N190" s="136"/>
      <c r="O190" s="136"/>
      <c r="P190" s="36"/>
      <c r="Q190" s="136"/>
      <c r="R190" s="36"/>
      <c r="S190" s="136">
        <f t="shared" si="22"/>
        <v>0</v>
      </c>
      <c r="T190" s="61">
        <v>2.8</v>
      </c>
      <c r="U190" s="114">
        <v>0.83919999999999995</v>
      </c>
      <c r="X190" s="5"/>
      <c r="Y190" s="10" t="e">
        <f t="shared" si="26"/>
        <v>#REF!</v>
      </c>
      <c r="AB190" s="5"/>
      <c r="AC190" s="5"/>
      <c r="AD190" s="10" t="e">
        <f t="shared" si="28"/>
        <v>#REF!</v>
      </c>
    </row>
    <row r="191" spans="1:30" hidden="1" x14ac:dyDescent="0.35">
      <c r="A191" s="120">
        <v>202307186</v>
      </c>
      <c r="B191" s="57">
        <v>45117</v>
      </c>
      <c r="C191" s="37" t="s">
        <v>209</v>
      </c>
      <c r="D191" s="21" t="str">
        <f>VLOOKUP(C191,'Customer List'!$A$3:$N$4129,2,0)</f>
        <v>Ke Lao Hello Dessert                               Blk. 448 Clementi Ave 3   #01-29 Singapore 120448</v>
      </c>
      <c r="E191" s="42" t="s">
        <v>789</v>
      </c>
      <c r="F191" s="50">
        <v>181.48</v>
      </c>
      <c r="G191" s="128">
        <v>14.52</v>
      </c>
      <c r="H191" s="50">
        <v>196</v>
      </c>
      <c r="I191" s="113">
        <v>45117</v>
      </c>
      <c r="J191" s="21"/>
      <c r="K191" s="50">
        <f t="shared" si="20"/>
        <v>0</v>
      </c>
      <c r="L191" s="136"/>
      <c r="M191" s="36"/>
      <c r="N191" s="36"/>
      <c r="O191" s="136"/>
      <c r="P191" s="136"/>
      <c r="Q191" s="136"/>
      <c r="R191" s="36"/>
      <c r="S191" s="136">
        <f t="shared" si="22"/>
        <v>0</v>
      </c>
      <c r="T191" s="61">
        <v>47.64</v>
      </c>
      <c r="U191" s="114">
        <f t="shared" si="23"/>
        <v>0.24306122448979592</v>
      </c>
      <c r="X191" s="5"/>
      <c r="Y191" s="10" t="e">
        <f t="shared" si="26"/>
        <v>#REF!</v>
      </c>
      <c r="AB191" s="5"/>
      <c r="AC191" s="5"/>
      <c r="AD191" s="10" t="e">
        <f t="shared" si="28"/>
        <v>#REF!</v>
      </c>
    </row>
    <row r="192" spans="1:30" hidden="1" x14ac:dyDescent="0.35">
      <c r="A192" s="120">
        <v>202307187</v>
      </c>
      <c r="B192" s="57">
        <v>45117</v>
      </c>
      <c r="C192" s="37" t="s">
        <v>129</v>
      </c>
      <c r="D192" s="21" t="str">
        <f>VLOOKUP(C192,'Customer List'!$A$3:$N$4129,2,0)</f>
        <v>Tong Shui Desserts                                     101, Upper Cross Street #02-49.                   People's Park Centre, Singapore 058357</v>
      </c>
      <c r="E192" s="42" t="s">
        <v>789</v>
      </c>
      <c r="F192" s="50">
        <v>707.2</v>
      </c>
      <c r="G192" s="128">
        <v>56.58</v>
      </c>
      <c r="H192" s="50"/>
      <c r="I192" s="113"/>
      <c r="J192" s="21"/>
      <c r="K192" s="50">
        <f t="shared" si="20"/>
        <v>763.78000000000009</v>
      </c>
      <c r="L192" s="136"/>
      <c r="M192" s="136"/>
      <c r="N192" s="36"/>
      <c r="O192" s="136"/>
      <c r="P192" s="136"/>
      <c r="Q192" s="136">
        <f>K192</f>
        <v>763.78000000000009</v>
      </c>
      <c r="R192" s="36"/>
      <c r="S192" s="136">
        <f t="shared" si="22"/>
        <v>0</v>
      </c>
      <c r="T192" s="61">
        <v>151.81</v>
      </c>
      <c r="U192" s="114">
        <f t="shared" si="23"/>
        <v>0.19876142344654218</v>
      </c>
      <c r="X192" s="5"/>
      <c r="Y192" s="10" t="e">
        <f t="shared" si="26"/>
        <v>#REF!</v>
      </c>
      <c r="AB192" s="5"/>
      <c r="AC192" s="5"/>
      <c r="AD192" s="10" t="e">
        <f t="shared" si="28"/>
        <v>#REF!</v>
      </c>
    </row>
    <row r="193" spans="1:30" hidden="1" x14ac:dyDescent="0.35">
      <c r="A193" s="120">
        <v>202307188</v>
      </c>
      <c r="B193" s="57">
        <v>45117</v>
      </c>
      <c r="C193" s="37" t="s">
        <v>202</v>
      </c>
      <c r="D193" s="21" t="str">
        <f>VLOOKUP(C193,'Customer List'!$A$3:$N$4129,2,0)</f>
        <v>通发甜品                                                                   Blk 409 Ang Mo Kio Ave 10.                      #01-18 Singapore 560409</v>
      </c>
      <c r="E193" s="42" t="s">
        <v>728</v>
      </c>
      <c r="F193" s="50">
        <v>263.06</v>
      </c>
      <c r="G193" s="128">
        <v>21.04</v>
      </c>
      <c r="H193" s="50">
        <v>284.10000000000002</v>
      </c>
      <c r="I193" s="113">
        <v>45118</v>
      </c>
      <c r="J193" s="21"/>
      <c r="K193" s="50">
        <f t="shared" si="20"/>
        <v>0</v>
      </c>
      <c r="L193" s="136"/>
      <c r="M193" s="36"/>
      <c r="N193" s="136"/>
      <c r="O193" s="136"/>
      <c r="P193" s="36"/>
      <c r="Q193" s="136"/>
      <c r="R193" s="36"/>
      <c r="S193" s="136">
        <f t="shared" si="22"/>
        <v>0</v>
      </c>
      <c r="T193" s="61">
        <v>77.34</v>
      </c>
      <c r="U193" s="114">
        <f t="shared" si="23"/>
        <v>0.27222808870116155</v>
      </c>
      <c r="X193" s="5"/>
      <c r="Y193" s="10" t="e">
        <f t="shared" si="26"/>
        <v>#REF!</v>
      </c>
      <c r="AB193" s="5"/>
      <c r="AC193" s="5"/>
      <c r="AD193" s="10" t="e">
        <f t="shared" si="28"/>
        <v>#REF!</v>
      </c>
    </row>
    <row r="194" spans="1:30" hidden="1" x14ac:dyDescent="0.35">
      <c r="A194" s="120">
        <v>202307189</v>
      </c>
      <c r="B194" s="57">
        <v>45117</v>
      </c>
      <c r="C194" s="37" t="s">
        <v>98</v>
      </c>
      <c r="D194" s="21" t="str">
        <f>VLOOKUP(C194,'Customer List'!$A$3:$N$4129,2,0)</f>
        <v xml:space="preserve">Balestier Market Pte Ltd                      411, Balestier Road.                          Singapore 329930                                      (Dessert Stall) </v>
      </c>
      <c r="E194" s="42" t="s">
        <v>789</v>
      </c>
      <c r="F194" s="50">
        <v>488.2</v>
      </c>
      <c r="G194" s="128">
        <v>39.06</v>
      </c>
      <c r="H194" s="50"/>
      <c r="I194" s="113"/>
      <c r="J194" s="21"/>
      <c r="K194" s="50">
        <f t="shared" si="20"/>
        <v>527.26</v>
      </c>
      <c r="L194" s="136"/>
      <c r="M194" s="36"/>
      <c r="N194" s="136"/>
      <c r="O194" s="36"/>
      <c r="P194" s="136"/>
      <c r="Q194" s="136">
        <f>K194</f>
        <v>527.26</v>
      </c>
      <c r="R194" s="36"/>
      <c r="S194" s="136">
        <f t="shared" si="22"/>
        <v>0</v>
      </c>
      <c r="T194" s="61">
        <v>141.33000000000001</v>
      </c>
      <c r="U194" s="114">
        <f t="shared" si="23"/>
        <v>0.26804612525129917</v>
      </c>
      <c r="X194" s="5"/>
      <c r="Y194" s="10" t="e">
        <f t="shared" si="26"/>
        <v>#REF!</v>
      </c>
      <c r="AB194" s="5"/>
      <c r="AC194" s="5"/>
      <c r="AD194" s="10" t="e">
        <f t="shared" si="28"/>
        <v>#REF!</v>
      </c>
    </row>
    <row r="195" spans="1:30" hidden="1" x14ac:dyDescent="0.35">
      <c r="A195" s="120">
        <v>202307190</v>
      </c>
      <c r="B195" s="57">
        <v>45117</v>
      </c>
      <c r="C195" s="37" t="s">
        <v>44</v>
      </c>
      <c r="D195" s="21" t="str">
        <f>VLOOKUP(C195,'Customer List'!$A$3:$N$4129,2,0)</f>
        <v>Balestier Market Pte Ltd                       411, Balestier Road.                         Singapore 329930                                                (Drink Stall)</v>
      </c>
      <c r="E195" s="42" t="s">
        <v>11</v>
      </c>
      <c r="F195" s="50">
        <v>246.5</v>
      </c>
      <c r="G195" s="128">
        <v>19.72</v>
      </c>
      <c r="H195" s="50"/>
      <c r="I195" s="113"/>
      <c r="J195" s="21"/>
      <c r="K195" s="50">
        <f t="shared" si="20"/>
        <v>266.22000000000003</v>
      </c>
      <c r="L195" s="136"/>
      <c r="M195" s="36"/>
      <c r="N195" s="136"/>
      <c r="O195" s="36"/>
      <c r="P195" s="36"/>
      <c r="Q195" s="136">
        <f>K195</f>
        <v>266.22000000000003</v>
      </c>
      <c r="R195" s="36"/>
      <c r="S195" s="136">
        <f t="shared" si="22"/>
        <v>0</v>
      </c>
      <c r="T195" s="61">
        <v>44.7</v>
      </c>
      <c r="U195" s="114">
        <f t="shared" si="23"/>
        <v>0.16790624295695289</v>
      </c>
      <c r="X195" s="5"/>
      <c r="Y195" s="10" t="e">
        <f t="shared" si="26"/>
        <v>#REF!</v>
      </c>
      <c r="AB195" s="5"/>
      <c r="AC195" s="5"/>
      <c r="AD195" s="10" t="e">
        <f t="shared" si="28"/>
        <v>#REF!</v>
      </c>
    </row>
    <row r="196" spans="1:30" hidden="1" x14ac:dyDescent="0.35">
      <c r="A196" s="120">
        <v>202307191</v>
      </c>
      <c r="B196" s="57">
        <v>45117</v>
      </c>
      <c r="C196" s="37" t="s">
        <v>784</v>
      </c>
      <c r="D196" s="21" t="str">
        <f>VLOOKUP(C196,'Customer List'!$A$3:$N$4129,2,0)</f>
        <v>Tiong Bahru Soya Bean                                                        52 Tiong Bahru Road #02-63.    Singapore 168716</v>
      </c>
      <c r="E196" s="42" t="s">
        <v>789</v>
      </c>
      <c r="F196" s="50">
        <v>175.8</v>
      </c>
      <c r="G196" s="128">
        <v>14.06</v>
      </c>
      <c r="H196" s="50">
        <v>189.86</v>
      </c>
      <c r="I196" s="113">
        <v>45117</v>
      </c>
      <c r="J196" s="21"/>
      <c r="K196" s="50">
        <f t="shared" si="20"/>
        <v>0</v>
      </c>
      <c r="L196" s="136"/>
      <c r="M196" s="36"/>
      <c r="N196" s="136"/>
      <c r="O196" s="136"/>
      <c r="P196" s="36"/>
      <c r="Q196" s="136"/>
      <c r="R196" s="36"/>
      <c r="S196" s="136">
        <f t="shared" si="22"/>
        <v>0</v>
      </c>
      <c r="T196" s="61">
        <v>30.07</v>
      </c>
      <c r="U196" s="114">
        <f t="shared" si="23"/>
        <v>0.15837985884335826</v>
      </c>
      <c r="X196" s="5"/>
      <c r="Y196" s="10" t="e">
        <f t="shared" si="26"/>
        <v>#REF!</v>
      </c>
      <c r="AB196" s="5"/>
      <c r="AC196" s="5"/>
      <c r="AD196" s="10" t="e">
        <f t="shared" si="28"/>
        <v>#REF!</v>
      </c>
    </row>
    <row r="197" spans="1:30" hidden="1" x14ac:dyDescent="0.35">
      <c r="A197" s="120">
        <v>202307192</v>
      </c>
      <c r="B197" s="57">
        <v>45117</v>
      </c>
      <c r="C197" s="37" t="s">
        <v>585</v>
      </c>
      <c r="D197" s="21" t="str">
        <f>VLOOKUP(C197,'Customer List'!$A$3:$N$4129,2,0)</f>
        <v>FOOD REPUBLIC PTE LTD                                  Serangoon Nex@JUICE BAR                    23, Serangoon Central #B2-63                      Singapore 550683</v>
      </c>
      <c r="E197" s="42" t="s">
        <v>694</v>
      </c>
      <c r="F197" s="50">
        <v>221</v>
      </c>
      <c r="G197" s="128">
        <v>17.68</v>
      </c>
      <c r="H197" s="50"/>
      <c r="I197" s="113"/>
      <c r="J197" s="21"/>
      <c r="K197" s="50">
        <f t="shared" si="20"/>
        <v>238.68</v>
      </c>
      <c r="L197" s="136"/>
      <c r="M197" s="36"/>
      <c r="N197" s="36"/>
      <c r="O197" s="136"/>
      <c r="P197" s="136">
        <f>K197</f>
        <v>238.68</v>
      </c>
      <c r="Q197" s="136"/>
      <c r="R197" s="36"/>
      <c r="S197" s="136">
        <f t="shared" si="22"/>
        <v>0</v>
      </c>
      <c r="T197" s="61">
        <v>59.32</v>
      </c>
      <c r="U197" s="114">
        <f t="shared" si="23"/>
        <v>0.24853360147477793</v>
      </c>
      <c r="X197" s="5"/>
      <c r="Y197" s="10" t="e">
        <f t="shared" si="26"/>
        <v>#REF!</v>
      </c>
      <c r="AB197" s="5"/>
      <c r="AC197" s="5"/>
      <c r="AD197" s="10" t="e">
        <f t="shared" si="28"/>
        <v>#REF!</v>
      </c>
    </row>
    <row r="198" spans="1:30" hidden="1" x14ac:dyDescent="0.35">
      <c r="A198" s="120">
        <v>202307193</v>
      </c>
      <c r="B198" s="57">
        <v>45117</v>
      </c>
      <c r="C198" s="37" t="s">
        <v>241</v>
      </c>
      <c r="D198" s="21" t="str">
        <f>VLOOKUP(C198,'Customer List'!$A$3:$N$4129,2,0)</f>
        <v>顺发冷热清汤                                        Blk 190B Rivervale Drive                    #08-960 Singapore 542190</v>
      </c>
      <c r="E198" s="42" t="s">
        <v>694</v>
      </c>
      <c r="F198" s="50">
        <v>118.06</v>
      </c>
      <c r="G198" s="128">
        <v>9.44</v>
      </c>
      <c r="H198" s="50"/>
      <c r="I198" s="113"/>
      <c r="J198" s="21"/>
      <c r="K198" s="50">
        <f t="shared" si="20"/>
        <v>127.5</v>
      </c>
      <c r="L198" s="36"/>
      <c r="M198" s="36"/>
      <c r="N198" s="36"/>
      <c r="O198" s="136"/>
      <c r="P198" s="136"/>
      <c r="Q198" s="136">
        <f>K198</f>
        <v>127.5</v>
      </c>
      <c r="R198" s="36"/>
      <c r="S198" s="136">
        <f t="shared" si="22"/>
        <v>0</v>
      </c>
      <c r="T198" s="61">
        <v>34.450000000000003</v>
      </c>
      <c r="U198" s="114">
        <f t="shared" si="23"/>
        <v>0.27019607843137255</v>
      </c>
      <c r="X198" s="5"/>
      <c r="Y198" s="10" t="e">
        <f t="shared" si="26"/>
        <v>#REF!</v>
      </c>
      <c r="AB198" s="5"/>
      <c r="AC198" s="5"/>
      <c r="AD198" s="10" t="e">
        <f t="shared" si="28"/>
        <v>#REF!</v>
      </c>
    </row>
    <row r="199" spans="1:30" hidden="1" x14ac:dyDescent="0.35">
      <c r="A199" s="120">
        <v>202307194</v>
      </c>
      <c r="B199" s="57">
        <v>45117</v>
      </c>
      <c r="C199" s="37" t="s">
        <v>267</v>
      </c>
      <c r="D199" s="21" t="str">
        <f>VLOOKUP(C199,'Customer List'!$A$3:$N$4129,2,0)</f>
        <v>传统甜品                                                   Blk 232, Ang Mo Kio                          #01-1210 Singapore 560232</v>
      </c>
      <c r="E199" s="42" t="s">
        <v>694</v>
      </c>
      <c r="F199" s="50">
        <v>325.74</v>
      </c>
      <c r="G199" s="128">
        <v>26.06</v>
      </c>
      <c r="H199" s="50">
        <v>351.8</v>
      </c>
      <c r="I199" s="113">
        <v>45117</v>
      </c>
      <c r="J199" s="21"/>
      <c r="K199" s="50">
        <f t="shared" si="20"/>
        <v>0</v>
      </c>
      <c r="L199" s="136"/>
      <c r="M199" s="36"/>
      <c r="N199" s="36"/>
      <c r="O199" s="136"/>
      <c r="P199" s="36"/>
      <c r="Q199" s="136"/>
      <c r="R199" s="36"/>
      <c r="S199" s="136">
        <f t="shared" si="22"/>
        <v>0</v>
      </c>
      <c r="T199" s="61">
        <v>92.25</v>
      </c>
      <c r="U199" s="114">
        <f t="shared" si="23"/>
        <v>0.26222285389425809</v>
      </c>
      <c r="X199" s="5"/>
      <c r="Y199" s="10" t="e">
        <f t="shared" si="26"/>
        <v>#REF!</v>
      </c>
      <c r="AB199" s="5"/>
      <c r="AC199" s="5"/>
      <c r="AD199" s="10" t="e">
        <f t="shared" si="28"/>
        <v>#REF!</v>
      </c>
    </row>
    <row r="200" spans="1:30" hidden="1" x14ac:dyDescent="0.35">
      <c r="A200" s="120">
        <v>202307195</v>
      </c>
      <c r="B200" s="57">
        <v>45117</v>
      </c>
      <c r="C200" s="37" t="s">
        <v>87</v>
      </c>
      <c r="D200" s="21" t="str">
        <f>VLOOKUP(C200,'Customer List'!$A$3:$N$4129,2,0)</f>
        <v xml:space="preserve">Koufu - Drink                                                 Block 768 Woodlands Ave 6                     #01-30/31 Singapore 730768                         </v>
      </c>
      <c r="E200" s="42" t="s">
        <v>789</v>
      </c>
      <c r="F200" s="50">
        <v>23.6</v>
      </c>
      <c r="G200" s="128">
        <v>1.89</v>
      </c>
      <c r="H200" s="50"/>
      <c r="I200" s="113"/>
      <c r="J200" s="21"/>
      <c r="K200" s="50">
        <f t="shared" si="20"/>
        <v>25.490000000000002</v>
      </c>
      <c r="L200" s="136">
        <f>K200</f>
        <v>25.490000000000002</v>
      </c>
      <c r="M200" s="136"/>
      <c r="N200" s="36"/>
      <c r="O200" s="36"/>
      <c r="P200" s="136"/>
      <c r="Q200" s="136"/>
      <c r="R200" s="36"/>
      <c r="S200" s="136">
        <f t="shared" si="22"/>
        <v>0</v>
      </c>
      <c r="T200" s="61">
        <v>6.93</v>
      </c>
      <c r="U200" s="114">
        <f t="shared" si="23"/>
        <v>0.27187132208709297</v>
      </c>
      <c r="X200" s="5"/>
      <c r="Y200" s="10" t="e">
        <f t="shared" si="26"/>
        <v>#REF!</v>
      </c>
      <c r="AB200" s="5"/>
      <c r="AC200" s="5"/>
      <c r="AD200" s="10" t="e">
        <f t="shared" si="28"/>
        <v>#REF!</v>
      </c>
    </row>
    <row r="201" spans="1:30" hidden="1" x14ac:dyDescent="0.35">
      <c r="A201" s="120">
        <v>202307196</v>
      </c>
      <c r="B201" s="57">
        <v>45117</v>
      </c>
      <c r="C201" s="37" t="s">
        <v>802</v>
      </c>
      <c r="D201" s="21" t="str">
        <f>VLOOKUP(C201,'Customer List'!$A$3:$N$4129,2,0)</f>
        <v>R&amp;B TEA SINGAPORE                                                 LE QUEST, 4 BUKIT BATOK STREET 41 #01-47 SINGAPORE 657991</v>
      </c>
      <c r="E201" s="42" t="s">
        <v>789</v>
      </c>
      <c r="F201" s="50">
        <v>53.5</v>
      </c>
      <c r="G201" s="128">
        <v>4.28</v>
      </c>
      <c r="H201" s="50"/>
      <c r="I201" s="113"/>
      <c r="J201" s="21"/>
      <c r="K201" s="50">
        <f t="shared" si="20"/>
        <v>57.78</v>
      </c>
      <c r="L201" s="136"/>
      <c r="M201" s="36"/>
      <c r="N201" s="136">
        <f>K201</f>
        <v>57.78</v>
      </c>
      <c r="O201" s="136"/>
      <c r="P201" s="36"/>
      <c r="Q201" s="36"/>
      <c r="R201" s="36"/>
      <c r="S201" s="136">
        <f t="shared" si="22"/>
        <v>0</v>
      </c>
      <c r="T201" s="61">
        <v>30.38</v>
      </c>
      <c r="U201" s="114">
        <f t="shared" si="23"/>
        <v>0.52578746971270329</v>
      </c>
      <c r="X201" s="5"/>
      <c r="Y201" s="10" t="e">
        <f t="shared" si="26"/>
        <v>#REF!</v>
      </c>
      <c r="AB201" s="5"/>
      <c r="AC201" s="5"/>
      <c r="AD201" s="10" t="e">
        <f t="shared" si="28"/>
        <v>#REF!</v>
      </c>
    </row>
    <row r="202" spans="1:30" hidden="1" x14ac:dyDescent="0.35">
      <c r="A202" s="120">
        <v>202307197</v>
      </c>
      <c r="B202" s="57">
        <v>45117</v>
      </c>
      <c r="C202" s="37" t="s">
        <v>829</v>
      </c>
      <c r="D202" s="21" t="str">
        <f>VLOOKUP(C202,'Customer List'!$A$3:$N$4129,2,0)</f>
        <v>R&amp;B TEA SINGAPORE                                                301 UPPER THOMSON ROAD  #01-106 THOMSON PLAZA SINGAPORE 574408</v>
      </c>
      <c r="E202" s="42" t="s">
        <v>694</v>
      </c>
      <c r="F202" s="50">
        <v>24.6</v>
      </c>
      <c r="G202" s="128">
        <v>1.97</v>
      </c>
      <c r="H202" s="50"/>
      <c r="I202" s="113"/>
      <c r="J202" s="21"/>
      <c r="K202" s="50">
        <f t="shared" ref="K202:K265" si="29">F202+G202-H202-J202</f>
        <v>26.57</v>
      </c>
      <c r="L202" s="136"/>
      <c r="M202" s="36"/>
      <c r="N202" s="136">
        <f>K202</f>
        <v>26.57</v>
      </c>
      <c r="O202" s="136"/>
      <c r="P202" s="136"/>
      <c r="Q202" s="136"/>
      <c r="R202" s="36"/>
      <c r="S202" s="136">
        <f t="shared" si="22"/>
        <v>0</v>
      </c>
      <c r="T202" s="61">
        <v>12.53</v>
      </c>
      <c r="U202" s="114">
        <f t="shared" si="23"/>
        <v>0.47158449378998868</v>
      </c>
      <c r="X202" s="5"/>
      <c r="Y202" s="10" t="e">
        <f t="shared" si="26"/>
        <v>#REF!</v>
      </c>
      <c r="AB202" s="5"/>
      <c r="AC202" s="5"/>
      <c r="AD202" s="10" t="e">
        <f t="shared" si="28"/>
        <v>#REF!</v>
      </c>
    </row>
    <row r="203" spans="1:30" hidden="1" x14ac:dyDescent="0.35">
      <c r="A203" s="120">
        <v>202307198</v>
      </c>
      <c r="B203" s="57">
        <v>45117</v>
      </c>
      <c r="C203" s="37" t="s">
        <v>822</v>
      </c>
      <c r="D203" s="21" t="str">
        <f>VLOOKUP(C203,'Customer List'!$A$3:$N$4129,2,0)</f>
        <v>R&amp;B TEA SINGAPORE                                                BLK 118 RIVERVALE DRIVE #01-K16 RIVERVALE PLAZA,                        SINGAPORE 540118</v>
      </c>
      <c r="E203" s="42" t="s">
        <v>694</v>
      </c>
      <c r="F203" s="50">
        <v>35</v>
      </c>
      <c r="G203" s="128">
        <v>2.8</v>
      </c>
      <c r="H203" s="50"/>
      <c r="I203" s="113"/>
      <c r="J203" s="21"/>
      <c r="K203" s="50">
        <f t="shared" si="29"/>
        <v>37.799999999999997</v>
      </c>
      <c r="L203" s="136"/>
      <c r="M203" s="136"/>
      <c r="N203" s="136">
        <f>K203</f>
        <v>37.799999999999997</v>
      </c>
      <c r="O203" s="136"/>
      <c r="P203" s="136"/>
      <c r="Q203" s="136"/>
      <c r="R203" s="36"/>
      <c r="S203" s="136">
        <f t="shared" si="22"/>
        <v>0</v>
      </c>
      <c r="T203" s="61">
        <v>24.1</v>
      </c>
      <c r="U203" s="114">
        <f t="shared" ref="U203:U266" si="30">T203/(F203+G203)</f>
        <v>0.63756613756613767</v>
      </c>
      <c r="X203" s="5"/>
      <c r="Y203" s="10" t="e">
        <f t="shared" si="26"/>
        <v>#REF!</v>
      </c>
      <c r="AB203" s="5"/>
      <c r="AC203" s="5"/>
      <c r="AD203" s="10" t="e">
        <f t="shared" si="28"/>
        <v>#REF!</v>
      </c>
    </row>
    <row r="204" spans="1:30" hidden="1" x14ac:dyDescent="0.35">
      <c r="A204" s="120">
        <v>202307199</v>
      </c>
      <c r="B204" s="57">
        <v>45117</v>
      </c>
      <c r="C204" s="37" t="s">
        <v>791</v>
      </c>
      <c r="D204" s="21" t="str">
        <f>VLOOKUP(C204,'Customer List'!$A$3:$N$4129,2,0)</f>
        <v>R&amp;B TEA SINGAPORE                                                         20 TAMPINES CENTRAL #01-18 TAMPINES MRT, SINGAPORE 529538</v>
      </c>
      <c r="E204" s="42" t="s">
        <v>694</v>
      </c>
      <c r="F204" s="50">
        <v>48.5</v>
      </c>
      <c r="G204" s="128">
        <v>3.88</v>
      </c>
      <c r="H204" s="50"/>
      <c r="I204" s="113"/>
      <c r="J204" s="21"/>
      <c r="K204" s="50">
        <f t="shared" si="29"/>
        <v>52.38</v>
      </c>
      <c r="L204" s="136"/>
      <c r="M204" s="36"/>
      <c r="N204" s="136">
        <f>K204</f>
        <v>52.38</v>
      </c>
      <c r="O204" s="136"/>
      <c r="P204" s="36"/>
      <c r="Q204" s="136"/>
      <c r="R204" s="36"/>
      <c r="S204" s="136">
        <f t="shared" ref="S204:S267" si="31">SUM(F204:G204)-H204-SUM(L204:R204)</f>
        <v>0</v>
      </c>
      <c r="T204" s="61">
        <v>29.09</v>
      </c>
      <c r="U204" s="114">
        <f t="shared" si="30"/>
        <v>0.55536464299350896</v>
      </c>
      <c r="X204" s="5"/>
      <c r="Y204" s="10" t="e">
        <f t="shared" si="26"/>
        <v>#REF!</v>
      </c>
      <c r="AB204" s="5"/>
      <c r="AC204" s="5"/>
      <c r="AD204" s="10" t="e">
        <f t="shared" si="28"/>
        <v>#REF!</v>
      </c>
    </row>
    <row r="205" spans="1:30" hidden="1" x14ac:dyDescent="0.35">
      <c r="A205" s="120">
        <v>202307200</v>
      </c>
      <c r="B205" s="57">
        <v>45117</v>
      </c>
      <c r="C205" s="37" t="s">
        <v>190</v>
      </c>
      <c r="D205" s="21" t="str">
        <f>VLOOKUP(C205,'Customer List'!$A$3:$N$4129,2,0)</f>
        <v>U Cool                                                      Bendemeer Road  Blk 44,                      #01-1468 Singapore 330044</v>
      </c>
      <c r="E205" s="42" t="s">
        <v>694</v>
      </c>
      <c r="F205" s="50">
        <v>97.22</v>
      </c>
      <c r="G205" s="128">
        <v>7.78</v>
      </c>
      <c r="H205" s="50">
        <v>105</v>
      </c>
      <c r="I205" s="113">
        <v>45117</v>
      </c>
      <c r="J205" s="21"/>
      <c r="K205" s="50">
        <f t="shared" si="29"/>
        <v>0</v>
      </c>
      <c r="L205" s="136"/>
      <c r="M205" s="36"/>
      <c r="N205" s="36"/>
      <c r="O205" s="136"/>
      <c r="P205" s="136"/>
      <c r="Q205" s="136"/>
      <c r="R205" s="36"/>
      <c r="S205" s="136">
        <f t="shared" si="31"/>
        <v>0</v>
      </c>
      <c r="T205" s="61">
        <v>26.23</v>
      </c>
      <c r="U205" s="114">
        <f t="shared" si="30"/>
        <v>0.24980952380952381</v>
      </c>
      <c r="X205" s="5"/>
      <c r="Y205" s="10" t="e">
        <f t="shared" si="26"/>
        <v>#REF!</v>
      </c>
      <c r="AB205" s="5"/>
      <c r="AC205" s="5"/>
      <c r="AD205" s="10" t="e">
        <f t="shared" si="28"/>
        <v>#REF!</v>
      </c>
    </row>
    <row r="206" spans="1:30" x14ac:dyDescent="0.35">
      <c r="A206" s="120">
        <v>202307201</v>
      </c>
      <c r="B206" s="57">
        <v>45117</v>
      </c>
      <c r="C206" s="37" t="s">
        <v>29</v>
      </c>
      <c r="D206" s="21" t="str">
        <f>VLOOKUP(C206,'Customer List'!$A$3:$N$4129,2,0)</f>
        <v>Drink &amp; Dessert Stall                                  252 North Bridge Road.                                #03-15/16/17 Raffles City Shopping Centre.  Singapore 189768.</v>
      </c>
      <c r="E206" s="42" t="s">
        <v>555</v>
      </c>
      <c r="F206" s="50">
        <v>468.6</v>
      </c>
      <c r="G206" s="128">
        <v>37.49</v>
      </c>
      <c r="H206" s="50"/>
      <c r="I206" s="113"/>
      <c r="J206" s="21"/>
      <c r="K206" s="160">
        <f t="shared" si="29"/>
        <v>506.09000000000003</v>
      </c>
      <c r="L206" s="136"/>
      <c r="M206" s="136"/>
      <c r="N206" s="136"/>
      <c r="O206" s="136">
        <f>K206</f>
        <v>506.09000000000003</v>
      </c>
      <c r="P206" s="36"/>
      <c r="Q206" s="136"/>
      <c r="R206" s="36"/>
      <c r="S206" s="136">
        <f t="shared" si="31"/>
        <v>0</v>
      </c>
      <c r="T206" s="61">
        <v>142.06</v>
      </c>
      <c r="U206" s="114">
        <f t="shared" si="30"/>
        <v>0.28070106107609316</v>
      </c>
      <c r="X206" s="5"/>
      <c r="Y206" s="10" t="e">
        <f t="shared" si="26"/>
        <v>#REF!</v>
      </c>
      <c r="AB206" s="5"/>
      <c r="AC206" s="5"/>
      <c r="AD206" s="10" t="e">
        <f t="shared" si="28"/>
        <v>#REF!</v>
      </c>
    </row>
    <row r="207" spans="1:30" hidden="1" x14ac:dyDescent="0.35">
      <c r="A207" s="120">
        <v>202307202</v>
      </c>
      <c r="B207" s="57">
        <v>45117</v>
      </c>
      <c r="C207" s="37" t="s">
        <v>132</v>
      </c>
      <c r="D207" s="21" t="str">
        <f>VLOOKUP(C207,'Customer List'!$A$3:$N$4129,2,0)</f>
        <v>K&amp;B                                                                  Blk 15, Woodland Loop.                           #03-10 Singapore 738322</v>
      </c>
      <c r="E207" s="42" t="s">
        <v>555</v>
      </c>
      <c r="F207" s="50">
        <v>77</v>
      </c>
      <c r="G207" s="128">
        <v>6.16</v>
      </c>
      <c r="H207" s="50">
        <v>83.16</v>
      </c>
      <c r="I207" s="113">
        <v>45117</v>
      </c>
      <c r="J207" s="21"/>
      <c r="K207" s="50">
        <f t="shared" si="29"/>
        <v>0</v>
      </c>
      <c r="L207" s="136"/>
      <c r="M207" s="36"/>
      <c r="N207" s="136"/>
      <c r="O207" s="136"/>
      <c r="P207" s="36"/>
      <c r="Q207" s="136"/>
      <c r="R207" s="36"/>
      <c r="S207" s="136">
        <f t="shared" si="31"/>
        <v>0</v>
      </c>
      <c r="U207" s="114">
        <f t="shared" si="30"/>
        <v>0</v>
      </c>
      <c r="X207" s="5"/>
      <c r="Y207" s="10" t="e">
        <f t="shared" ref="Y207:Y270" si="32">Y206-X207</f>
        <v>#REF!</v>
      </c>
      <c r="AB207" s="5"/>
      <c r="AC207" s="5"/>
      <c r="AD207" s="10" t="e">
        <f t="shared" si="28"/>
        <v>#REF!</v>
      </c>
    </row>
    <row r="208" spans="1:30" hidden="1" x14ac:dyDescent="0.35">
      <c r="A208" s="120">
        <v>202307203</v>
      </c>
      <c r="B208" s="57">
        <v>45118</v>
      </c>
      <c r="C208" s="37" t="s">
        <v>82</v>
      </c>
      <c r="D208" s="21" t="str">
        <f>VLOOKUP(C208,'Customer List'!$A$3:$N$4129,2,0)</f>
        <v>Drink &amp; Dessert Stall                                 CCK Lots1 Stall #15.                                   21 Choa Chu Kang Ave 4, #04-15.               Lot One Shoppers Mall. Singapore 689812</v>
      </c>
      <c r="E208" s="42" t="s">
        <v>789</v>
      </c>
      <c r="F208" s="50">
        <v>362.3</v>
      </c>
      <c r="G208" s="128">
        <v>28.98</v>
      </c>
      <c r="H208" s="50"/>
      <c r="I208" s="113"/>
      <c r="J208" s="21"/>
      <c r="K208" s="160">
        <f t="shared" si="29"/>
        <v>391.28000000000003</v>
      </c>
      <c r="L208" s="136"/>
      <c r="M208" s="36"/>
      <c r="N208" s="136"/>
      <c r="O208" s="136">
        <f>K208</f>
        <v>391.28000000000003</v>
      </c>
      <c r="P208" s="36"/>
      <c r="Q208" s="136"/>
      <c r="R208" s="36"/>
      <c r="S208" s="136">
        <f t="shared" si="31"/>
        <v>0</v>
      </c>
      <c r="T208" s="61">
        <v>105.79</v>
      </c>
      <c r="U208" s="114">
        <f t="shared" si="30"/>
        <v>0.27036904518503374</v>
      </c>
      <c r="X208" s="5"/>
      <c r="Y208" s="10" t="e">
        <f t="shared" si="32"/>
        <v>#REF!</v>
      </c>
      <c r="AB208" s="5"/>
      <c r="AC208" s="5"/>
      <c r="AD208" s="10" t="e">
        <f t="shared" si="28"/>
        <v>#REF!</v>
      </c>
    </row>
    <row r="209" spans="1:30" hidden="1" x14ac:dyDescent="0.35">
      <c r="A209" s="120">
        <v>202307204</v>
      </c>
      <c r="B209" s="57">
        <v>45118</v>
      </c>
      <c r="C209" s="37" t="s">
        <v>577</v>
      </c>
      <c r="D209" s="21" t="str">
        <f>VLOOKUP(C209,'Customer List'!$A$3:$N$4129,2,0)</f>
        <v xml:space="preserve">GOODWOOF PTE. LTD.                                                                                31 Woodlands Close #06-16        Singapore 737855          </v>
      </c>
      <c r="E209" s="42" t="s">
        <v>789</v>
      </c>
      <c r="F209" s="50">
        <v>200</v>
      </c>
      <c r="G209" s="128">
        <v>16</v>
      </c>
      <c r="H209" s="50"/>
      <c r="I209" s="113"/>
      <c r="J209" s="21"/>
      <c r="K209" s="50">
        <f t="shared" si="29"/>
        <v>216</v>
      </c>
      <c r="L209" s="136"/>
      <c r="M209" s="36"/>
      <c r="N209" s="36"/>
      <c r="O209" s="136"/>
      <c r="P209" s="36"/>
      <c r="Q209" s="136">
        <f>K209</f>
        <v>216</v>
      </c>
      <c r="R209" s="36"/>
      <c r="S209" s="136">
        <f t="shared" si="31"/>
        <v>0</v>
      </c>
      <c r="T209" s="61">
        <v>60</v>
      </c>
      <c r="U209" s="114">
        <f t="shared" si="30"/>
        <v>0.27777777777777779</v>
      </c>
      <c r="X209" s="5"/>
      <c r="Y209" s="10" t="e">
        <f t="shared" si="32"/>
        <v>#REF!</v>
      </c>
      <c r="AB209" s="5"/>
      <c r="AC209" s="5"/>
      <c r="AD209" s="10" t="e">
        <f t="shared" si="28"/>
        <v>#REF!</v>
      </c>
    </row>
    <row r="210" spans="1:30" hidden="1" x14ac:dyDescent="0.35">
      <c r="A210" s="120">
        <v>202307205</v>
      </c>
      <c r="B210" s="57">
        <v>45118</v>
      </c>
      <c r="C210" s="37" t="s">
        <v>467</v>
      </c>
      <c r="D210" s="21" t="str">
        <f>VLOOKUP(C210,'Customer List'!$A$3:$N$4129,2,0)</f>
        <v>Café 107 Pte Ltd                                                                             107 Serangoon North Ave 1, #01-671 Singapore 550107.</v>
      </c>
      <c r="E210" s="42" t="s">
        <v>694</v>
      </c>
      <c r="F210" s="50">
        <v>96</v>
      </c>
      <c r="G210" s="128">
        <v>7.68</v>
      </c>
      <c r="H210" s="50">
        <v>103.68</v>
      </c>
      <c r="I210" s="113">
        <v>45118</v>
      </c>
      <c r="J210" s="21"/>
      <c r="K210" s="50">
        <f t="shared" si="29"/>
        <v>0</v>
      </c>
      <c r="L210" s="136"/>
      <c r="M210" s="36"/>
      <c r="N210" s="36"/>
      <c r="O210" s="136"/>
      <c r="P210" s="136"/>
      <c r="Q210" s="136"/>
      <c r="R210" s="36"/>
      <c r="S210" s="136">
        <f t="shared" si="31"/>
        <v>0</v>
      </c>
      <c r="U210" s="114">
        <f t="shared" si="30"/>
        <v>0</v>
      </c>
      <c r="X210" s="5"/>
      <c r="Y210" s="10" t="e">
        <f t="shared" si="32"/>
        <v>#REF!</v>
      </c>
      <c r="AB210" s="5"/>
      <c r="AC210" s="5"/>
      <c r="AD210" s="10" t="e">
        <f t="shared" si="28"/>
        <v>#REF!</v>
      </c>
    </row>
    <row r="211" spans="1:30" hidden="1" x14ac:dyDescent="0.35">
      <c r="A211" s="120">
        <v>202307206</v>
      </c>
      <c r="B211" s="57">
        <v>45118</v>
      </c>
      <c r="C211" s="37" t="s">
        <v>225</v>
      </c>
      <c r="D211" s="21" t="str">
        <f>VLOOKUP(C211,'Customer List'!$A$3:$N$4129,2,0)</f>
        <v>天凉                                                             Block 120, Bukit Merah Lane 1                        #01-41 Singapore 150120</v>
      </c>
      <c r="E211" s="42" t="s">
        <v>789</v>
      </c>
      <c r="F211" s="50">
        <v>129.91</v>
      </c>
      <c r="G211" s="128">
        <v>10.39</v>
      </c>
      <c r="H211" s="50">
        <v>140.30000000000001</v>
      </c>
      <c r="I211" s="113">
        <v>45118</v>
      </c>
      <c r="J211" s="21"/>
      <c r="K211" s="50">
        <f t="shared" si="29"/>
        <v>0</v>
      </c>
      <c r="L211" s="136"/>
      <c r="M211" s="136"/>
      <c r="N211" s="136"/>
      <c r="O211" s="136"/>
      <c r="P211" s="36"/>
      <c r="Q211" s="136"/>
      <c r="R211" s="36"/>
      <c r="S211" s="136">
        <f t="shared" si="31"/>
        <v>0</v>
      </c>
      <c r="T211" s="61">
        <v>31.91</v>
      </c>
      <c r="U211" s="114">
        <f t="shared" si="30"/>
        <v>0.22744119743406982</v>
      </c>
      <c r="X211" s="5"/>
      <c r="Y211" s="10" t="e">
        <f>Y210-X211</f>
        <v>#REF!</v>
      </c>
      <c r="AB211" s="5"/>
      <c r="AC211" s="5"/>
      <c r="AD211" s="10" t="e">
        <f t="shared" si="28"/>
        <v>#REF!</v>
      </c>
    </row>
    <row r="212" spans="1:30" hidden="1" x14ac:dyDescent="0.35">
      <c r="A212" s="120">
        <v>202307207</v>
      </c>
      <c r="B212" s="57">
        <v>45118</v>
      </c>
      <c r="C212" s="37" t="s">
        <v>75</v>
      </c>
      <c r="D212" s="21" t="str">
        <f>VLOOKUP(C212,'Customer List'!$A$3:$N$4129,2,0)</f>
        <v xml:space="preserve">Koufu - Dessert                                                                                          Tampines Street 32,   Tampines Mart. Singapore 529287.             </v>
      </c>
      <c r="E212" s="42" t="s">
        <v>694</v>
      </c>
      <c r="F212" s="50">
        <v>280.7</v>
      </c>
      <c r="G212" s="128">
        <v>22.46</v>
      </c>
      <c r="H212" s="50"/>
      <c r="I212" s="113"/>
      <c r="J212" s="21"/>
      <c r="K212" s="50">
        <f t="shared" si="29"/>
        <v>303.15999999999997</v>
      </c>
      <c r="L212" s="136">
        <f>K212</f>
        <v>303.15999999999997</v>
      </c>
      <c r="M212" s="136"/>
      <c r="N212" s="36"/>
      <c r="O212" s="136"/>
      <c r="P212" s="36"/>
      <c r="Q212" s="136"/>
      <c r="R212" s="136"/>
      <c r="S212" s="136">
        <f t="shared" si="31"/>
        <v>0</v>
      </c>
      <c r="T212" s="61">
        <v>46.22</v>
      </c>
      <c r="U212" s="114">
        <f t="shared" si="30"/>
        <v>0.15246074680036945</v>
      </c>
      <c r="X212" s="5"/>
      <c r="Y212" s="10" t="e">
        <f t="shared" si="32"/>
        <v>#REF!</v>
      </c>
      <c r="AB212" s="5"/>
      <c r="AC212" s="5"/>
      <c r="AD212" s="10" t="e">
        <f t="shared" si="28"/>
        <v>#REF!</v>
      </c>
    </row>
    <row r="213" spans="1:30" hidden="1" x14ac:dyDescent="0.35">
      <c r="A213" s="120">
        <v>202307208</v>
      </c>
      <c r="B213" s="57">
        <v>45118</v>
      </c>
      <c r="C213" s="37" t="s">
        <v>89</v>
      </c>
      <c r="D213" s="21" t="str">
        <f>VLOOKUP(C213,'Customer List'!$A$3:$N$4129,2,0)</f>
        <v>Fork &amp; Spoon                                               Block 768 Woodlands Ave 6 #01-30/31 Singapore 730768                                         (Dessert)</v>
      </c>
      <c r="E213" s="42" t="s">
        <v>789</v>
      </c>
      <c r="F213" s="50">
        <v>950.5</v>
      </c>
      <c r="G213" s="128">
        <v>76.040000000000006</v>
      </c>
      <c r="H213" s="50"/>
      <c r="I213" s="113"/>
      <c r="J213" s="21"/>
      <c r="K213" s="50">
        <f t="shared" si="29"/>
        <v>1026.54</v>
      </c>
      <c r="L213" s="136">
        <f>K213</f>
        <v>1026.54</v>
      </c>
      <c r="M213" s="136"/>
      <c r="N213" s="136"/>
      <c r="O213" s="36"/>
      <c r="P213" s="36"/>
      <c r="Q213" s="136"/>
      <c r="R213" s="136"/>
      <c r="S213" s="136">
        <f t="shared" si="31"/>
        <v>0</v>
      </c>
      <c r="T213" s="61">
        <v>218.93</v>
      </c>
      <c r="U213" s="114">
        <f t="shared" si="30"/>
        <v>0.21326981900364331</v>
      </c>
      <c r="X213" s="5"/>
      <c r="Y213" s="10" t="e">
        <f t="shared" si="32"/>
        <v>#REF!</v>
      </c>
      <c r="AB213" s="5"/>
      <c r="AC213" s="5"/>
      <c r="AD213" s="10" t="e">
        <f t="shared" si="28"/>
        <v>#REF!</v>
      </c>
    </row>
    <row r="214" spans="1:30" hidden="1" x14ac:dyDescent="0.35">
      <c r="A214" s="120">
        <v>202307209</v>
      </c>
      <c r="B214" s="57">
        <v>45118</v>
      </c>
      <c r="C214" s="37" t="s">
        <v>115</v>
      </c>
      <c r="D214" s="21" t="str">
        <f>VLOOKUP(C214,'Customer List'!$A$3:$N$4129,2,0)</f>
        <v>Juice Stall                                                    Jewel Changi Airport. Five Spice, Stall #01. 78, Airport Boulevard. #B2-238/239/240. (819666)</v>
      </c>
      <c r="E214" s="42" t="s">
        <v>789</v>
      </c>
      <c r="F214" s="50">
        <v>95.55</v>
      </c>
      <c r="G214" s="128">
        <v>7.64</v>
      </c>
      <c r="H214" s="50"/>
      <c r="I214" s="113"/>
      <c r="J214" s="21"/>
      <c r="K214" s="160">
        <f t="shared" si="29"/>
        <v>103.19</v>
      </c>
      <c r="L214" s="36"/>
      <c r="M214" s="36"/>
      <c r="N214" s="136"/>
      <c r="O214" s="136">
        <f>K214</f>
        <v>103.19</v>
      </c>
      <c r="P214" s="36"/>
      <c r="Q214" s="136"/>
      <c r="R214" s="36"/>
      <c r="S214" s="136">
        <f t="shared" si="31"/>
        <v>0</v>
      </c>
      <c r="T214" s="61">
        <v>24.53</v>
      </c>
      <c r="U214" s="114">
        <f t="shared" si="30"/>
        <v>0.23771683302645608</v>
      </c>
      <c r="X214" s="5"/>
      <c r="Y214" s="10" t="e">
        <f t="shared" si="32"/>
        <v>#REF!</v>
      </c>
      <c r="AB214" s="5"/>
      <c r="AC214" s="5"/>
      <c r="AD214" s="10" t="e">
        <f t="shared" si="28"/>
        <v>#REF!</v>
      </c>
    </row>
    <row r="215" spans="1:30" hidden="1" x14ac:dyDescent="0.35">
      <c r="A215" s="120">
        <v>202307210</v>
      </c>
      <c r="B215" s="57">
        <v>45118</v>
      </c>
      <c r="C215" s="37" t="s">
        <v>62</v>
      </c>
      <c r="D215" s="21" t="str">
        <f>VLOOKUP(C215,'Customer List'!$A$3:$N$4129,2,0)</f>
        <v>Combined Stalls                                    Junction 8. 9 Bishan Place                            #04-01. Junction 8 Shopping Centre. Singapore 579837</v>
      </c>
      <c r="E215" s="42" t="s">
        <v>789</v>
      </c>
      <c r="F215" s="50">
        <v>22</v>
      </c>
      <c r="G215" s="128">
        <v>1.76</v>
      </c>
      <c r="H215" s="50"/>
      <c r="I215" s="113"/>
      <c r="J215" s="21"/>
      <c r="K215" s="160">
        <f t="shared" si="29"/>
        <v>23.76</v>
      </c>
      <c r="L215" s="36"/>
      <c r="M215" s="36"/>
      <c r="N215" s="136"/>
      <c r="O215" s="136">
        <f>K215</f>
        <v>23.76</v>
      </c>
      <c r="P215" s="36"/>
      <c r="Q215" s="136"/>
      <c r="R215" s="36"/>
      <c r="S215" s="136">
        <f t="shared" si="31"/>
        <v>0</v>
      </c>
      <c r="T215" s="61">
        <v>2.5</v>
      </c>
      <c r="U215" s="114">
        <f t="shared" si="30"/>
        <v>0.10521885521885521</v>
      </c>
      <c r="X215" s="5"/>
      <c r="Y215" s="10" t="e">
        <f t="shared" si="32"/>
        <v>#REF!</v>
      </c>
      <c r="AB215" s="5"/>
      <c r="AC215" s="5"/>
      <c r="AD215" s="10" t="e">
        <f t="shared" si="28"/>
        <v>#REF!</v>
      </c>
    </row>
    <row r="216" spans="1:30" hidden="1" x14ac:dyDescent="0.35">
      <c r="A216" s="120">
        <v>202307211</v>
      </c>
      <c r="B216" s="57">
        <v>45119</v>
      </c>
      <c r="C216" s="37" t="s">
        <v>794</v>
      </c>
      <c r="D216" s="21" t="str">
        <f>VLOOKUP(C216,'Customer List'!$A$3:$N$4129,2,0)</f>
        <v>R&amp;B TEA SINGAPORE                                                 OASIS TERRACES, 681 PUNGGOL DRIVE #B1-03 SINGAPORE 820681</v>
      </c>
      <c r="E216" s="42" t="s">
        <v>694</v>
      </c>
      <c r="F216" s="50">
        <v>42</v>
      </c>
      <c r="G216" s="128">
        <v>3.36</v>
      </c>
      <c r="H216" s="50"/>
      <c r="I216" s="113"/>
      <c r="J216" s="21"/>
      <c r="K216" s="50">
        <f t="shared" si="29"/>
        <v>45.36</v>
      </c>
      <c r="L216" s="136"/>
      <c r="M216" s="36"/>
      <c r="N216" s="136">
        <f>K216</f>
        <v>45.36</v>
      </c>
      <c r="O216" s="36"/>
      <c r="P216" s="36"/>
      <c r="Q216" s="136"/>
      <c r="R216" s="36"/>
      <c r="S216" s="136">
        <f t="shared" si="31"/>
        <v>0</v>
      </c>
      <c r="T216" s="61">
        <v>22.76</v>
      </c>
      <c r="U216" s="114">
        <f t="shared" si="30"/>
        <v>0.50176366843033515</v>
      </c>
      <c r="X216" s="5"/>
      <c r="Y216" s="10" t="e">
        <f t="shared" si="32"/>
        <v>#REF!</v>
      </c>
      <c r="AB216" s="5"/>
      <c r="AC216" s="5"/>
      <c r="AD216" s="10" t="e">
        <f t="shared" si="28"/>
        <v>#REF!</v>
      </c>
    </row>
    <row r="217" spans="1:30" hidden="1" x14ac:dyDescent="0.35">
      <c r="A217" s="120">
        <v>202307212</v>
      </c>
      <c r="B217" s="57">
        <v>45119</v>
      </c>
      <c r="C217" s="37" t="s">
        <v>773</v>
      </c>
      <c r="D217" s="21" t="str">
        <f>VLOOKUP(C217,'Customer List'!$A$3:$N$4129,2,0)</f>
        <v xml:space="preserve">R&amp;B TEA SINGAPORE                                                         SINOPEC, 150 WOODLANDS AVENUE 5  SINGAPORE 739375             </v>
      </c>
      <c r="E217" s="42" t="s">
        <v>694</v>
      </c>
      <c r="F217" s="50">
        <v>41.5</v>
      </c>
      <c r="G217" s="128">
        <v>3.32</v>
      </c>
      <c r="H217" s="50"/>
      <c r="I217" s="113"/>
      <c r="J217" s="21"/>
      <c r="K217" s="50">
        <f t="shared" si="29"/>
        <v>44.82</v>
      </c>
      <c r="L217" s="136"/>
      <c r="M217" s="36"/>
      <c r="N217" s="136">
        <f>K217</f>
        <v>44.82</v>
      </c>
      <c r="O217" s="136"/>
      <c r="P217" s="136"/>
      <c r="Q217" s="136"/>
      <c r="R217" s="36"/>
      <c r="S217" s="136">
        <f t="shared" si="31"/>
        <v>0</v>
      </c>
      <c r="T217" s="61">
        <v>24.27</v>
      </c>
      <c r="U217" s="114">
        <f t="shared" si="30"/>
        <v>0.54149933065595712</v>
      </c>
      <c r="X217" s="5"/>
      <c r="Y217" s="10" t="e">
        <f t="shared" si="32"/>
        <v>#REF!</v>
      </c>
      <c r="AB217" s="5"/>
      <c r="AC217" s="5"/>
      <c r="AD217" s="10" t="e">
        <f t="shared" si="28"/>
        <v>#REF!</v>
      </c>
    </row>
    <row r="218" spans="1:30" hidden="1" x14ac:dyDescent="0.35">
      <c r="A218" s="120">
        <v>202307213</v>
      </c>
      <c r="B218" s="57">
        <v>45119</v>
      </c>
      <c r="C218" s="37" t="s">
        <v>893</v>
      </c>
      <c r="D218" s="21" t="str">
        <f>VLOOKUP(C218,'Customer List'!$A$3:$N$4129,2,0)</f>
        <v>R&amp;B TEA SINGAPORE                                                BLK 678A, WOODLANDS AVE 6 #01-08A SINGAPORE 731678</v>
      </c>
      <c r="E218" s="42" t="s">
        <v>694</v>
      </c>
      <c r="F218" s="50">
        <v>37.200000000000003</v>
      </c>
      <c r="G218" s="128">
        <v>2.98</v>
      </c>
      <c r="H218" s="50"/>
      <c r="I218" s="113"/>
      <c r="J218" s="21"/>
      <c r="K218" s="50">
        <f t="shared" si="29"/>
        <v>40.18</v>
      </c>
      <c r="L218" s="136"/>
      <c r="M218" s="36"/>
      <c r="N218" s="136">
        <f>K218</f>
        <v>40.18</v>
      </c>
      <c r="O218" s="36"/>
      <c r="P218" s="136"/>
      <c r="Q218" s="136"/>
      <c r="R218" s="36"/>
      <c r="S218" s="136">
        <f t="shared" si="31"/>
        <v>0</v>
      </c>
      <c r="T218" s="61">
        <v>18.95</v>
      </c>
      <c r="U218" s="114">
        <f t="shared" si="30"/>
        <v>0.47162767546042805</v>
      </c>
      <c r="X218" s="5"/>
      <c r="Y218" s="10" t="e">
        <f t="shared" si="32"/>
        <v>#REF!</v>
      </c>
      <c r="AB218" s="5"/>
      <c r="AC218" s="5"/>
      <c r="AD218" s="10" t="e">
        <f t="shared" si="28"/>
        <v>#REF!</v>
      </c>
    </row>
    <row r="219" spans="1:30" hidden="1" x14ac:dyDescent="0.35">
      <c r="A219" s="120">
        <v>202307214</v>
      </c>
      <c r="B219" s="57">
        <v>45119</v>
      </c>
      <c r="C219" s="37" t="s">
        <v>792</v>
      </c>
      <c r="D219" s="21" t="str">
        <f>VLOOKUP(C219,'Customer List'!$A$3:$N$4129,2,0)</f>
        <v>R&amp;B TEA SINGAPORE                                                      991 BUANGKOK LINK #01-27 SINGAPORE 530991</v>
      </c>
      <c r="E219" s="42" t="s">
        <v>694</v>
      </c>
      <c r="F219" s="50">
        <v>76</v>
      </c>
      <c r="G219" s="128">
        <v>6.08</v>
      </c>
      <c r="H219" s="50"/>
      <c r="I219" s="113"/>
      <c r="J219" s="21"/>
      <c r="K219" s="50">
        <f t="shared" si="29"/>
        <v>82.08</v>
      </c>
      <c r="L219" s="136"/>
      <c r="M219" s="36"/>
      <c r="N219" s="136">
        <f>K219</f>
        <v>82.08</v>
      </c>
      <c r="O219" s="36"/>
      <c r="P219" s="136"/>
      <c r="Q219" s="136"/>
      <c r="R219" s="36"/>
      <c r="S219" s="136">
        <f t="shared" si="31"/>
        <v>0</v>
      </c>
      <c r="T219" s="61">
        <v>43.72</v>
      </c>
      <c r="U219" s="114">
        <f t="shared" si="30"/>
        <v>0.53265107212475638</v>
      </c>
      <c r="X219" s="5"/>
      <c r="Y219" s="10" t="e">
        <f t="shared" si="32"/>
        <v>#REF!</v>
      </c>
      <c r="AB219" s="5"/>
      <c r="AC219" s="5"/>
      <c r="AD219" s="10" t="e">
        <f t="shared" si="28"/>
        <v>#REF!</v>
      </c>
    </row>
    <row r="220" spans="1:30" hidden="1" x14ac:dyDescent="0.35">
      <c r="A220" s="120">
        <v>202307215</v>
      </c>
      <c r="B220" s="57">
        <v>45119</v>
      </c>
      <c r="C220" s="37" t="s">
        <v>820</v>
      </c>
      <c r="D220" s="21" t="str">
        <f>VLOOKUP(C220,'Customer List'!$A$3:$N$4129,2,0)</f>
        <v>R&amp;B TEA SINGAPORE                                                 80 MARINE PARADE ROAD #03-30A PARKWAY PARADE,                     SINGAPORE 449269</v>
      </c>
      <c r="E220" s="42" t="s">
        <v>694</v>
      </c>
      <c r="F220" s="50">
        <v>23.1</v>
      </c>
      <c r="G220" s="128">
        <v>1.85</v>
      </c>
      <c r="H220" s="50"/>
      <c r="I220" s="113"/>
      <c r="J220" s="21"/>
      <c r="K220" s="50">
        <f t="shared" si="29"/>
        <v>24.950000000000003</v>
      </c>
      <c r="L220" s="136"/>
      <c r="M220" s="36"/>
      <c r="N220" s="136">
        <f>K220</f>
        <v>24.950000000000003</v>
      </c>
      <c r="O220" s="36"/>
      <c r="P220" s="136"/>
      <c r="Q220" s="136"/>
      <c r="R220" s="36"/>
      <c r="S220" s="136">
        <f t="shared" si="31"/>
        <v>0</v>
      </c>
      <c r="T220" s="61">
        <v>13.65</v>
      </c>
      <c r="U220" s="114">
        <f t="shared" si="30"/>
        <v>0.5470941883767535</v>
      </c>
      <c r="X220" s="5"/>
      <c r="Y220" s="10" t="e">
        <f t="shared" si="32"/>
        <v>#REF!</v>
      </c>
      <c r="AB220" s="5"/>
      <c r="AC220" s="5"/>
      <c r="AD220" s="10" t="e">
        <f t="shared" si="28"/>
        <v>#REF!</v>
      </c>
    </row>
    <row r="221" spans="1:30" hidden="1" x14ac:dyDescent="0.35">
      <c r="A221" s="120">
        <v>202307216</v>
      </c>
      <c r="B221" s="57">
        <v>45119</v>
      </c>
      <c r="C221" s="37" t="s">
        <v>96</v>
      </c>
      <c r="D221" s="21" t="str">
        <f>VLOOKUP(C221,'Customer List'!$A$3:$N$4129,2,0)</f>
        <v xml:space="preserve">Koufu   Pte Ltd - Dim Sum                                                                          467 Bukit Batok West Ave 9 #01-10  Singapore 650467                                                  </v>
      </c>
      <c r="E221" s="42" t="s">
        <v>789</v>
      </c>
      <c r="F221" s="50">
        <v>246.5</v>
      </c>
      <c r="G221" s="128">
        <v>19.72</v>
      </c>
      <c r="H221" s="50"/>
      <c r="I221" s="113"/>
      <c r="J221" s="21"/>
      <c r="K221" s="50">
        <f t="shared" si="29"/>
        <v>266.22000000000003</v>
      </c>
      <c r="L221" s="136">
        <f>K221</f>
        <v>266.22000000000003</v>
      </c>
      <c r="M221" s="36"/>
      <c r="N221" s="36"/>
      <c r="O221" s="36"/>
      <c r="P221" s="136"/>
      <c r="Q221" s="136"/>
      <c r="R221" s="36"/>
      <c r="S221" s="136">
        <f t="shared" si="31"/>
        <v>0</v>
      </c>
      <c r="T221" s="61">
        <v>35.51</v>
      </c>
      <c r="U221" s="114">
        <f t="shared" si="30"/>
        <v>0.13338592141837577</v>
      </c>
      <c r="X221" s="5"/>
      <c r="Y221" s="10" t="e">
        <f t="shared" si="32"/>
        <v>#REF!</v>
      </c>
      <c r="AB221" s="5"/>
      <c r="AC221" s="5"/>
      <c r="AD221" s="10" t="e">
        <f t="shared" si="28"/>
        <v>#REF!</v>
      </c>
    </row>
    <row r="222" spans="1:30" hidden="1" x14ac:dyDescent="0.35">
      <c r="A222" s="120">
        <v>202307217</v>
      </c>
      <c r="B222" s="57">
        <v>45119</v>
      </c>
      <c r="C222" s="37" t="s">
        <v>117</v>
      </c>
      <c r="D222" s="21" t="str">
        <f>VLOOKUP(C222,'Customer List'!$A$3:$N$4129,2,0)</f>
        <v xml:space="preserve">Koufu - Dessert                                              Block 168 Punggol Field #01-01      Punggol Plaza Singapore 820168               </v>
      </c>
      <c r="E222" s="42" t="s">
        <v>694</v>
      </c>
      <c r="F222" s="50">
        <v>330.2</v>
      </c>
      <c r="G222" s="128">
        <f t="shared" ref="G222:G256" si="33">F222*0.08</f>
        <v>26.416</v>
      </c>
      <c r="H222" s="50"/>
      <c r="I222" s="113"/>
      <c r="J222" s="21"/>
      <c r="K222" s="50">
        <f t="shared" si="29"/>
        <v>356.61599999999999</v>
      </c>
      <c r="L222" s="136">
        <f>K222</f>
        <v>356.61599999999999</v>
      </c>
      <c r="M222" s="36"/>
      <c r="N222" s="36"/>
      <c r="O222" s="136"/>
      <c r="P222" s="36"/>
      <c r="Q222" s="136"/>
      <c r="R222" s="36"/>
      <c r="S222" s="136">
        <f t="shared" si="31"/>
        <v>0</v>
      </c>
      <c r="T222" s="61">
        <v>87.07</v>
      </c>
      <c r="U222" s="114">
        <f t="shared" si="30"/>
        <v>0.24415617919554927</v>
      </c>
      <c r="X222" s="5"/>
      <c r="Y222" s="10" t="e">
        <f>Y221-X222</f>
        <v>#REF!</v>
      </c>
      <c r="AB222" s="5"/>
      <c r="AC222" s="5"/>
      <c r="AD222" s="10" t="e">
        <f t="shared" si="28"/>
        <v>#REF!</v>
      </c>
    </row>
    <row r="223" spans="1:30" hidden="1" x14ac:dyDescent="0.35">
      <c r="A223" s="120">
        <v>202307218</v>
      </c>
      <c r="B223" s="57">
        <v>45119</v>
      </c>
      <c r="C223" s="37" t="s">
        <v>575</v>
      </c>
      <c r="D223" s="21" t="str">
        <f>VLOOKUP(C223,'Customer List'!$A$3:$N$4129,2,0)</f>
        <v xml:space="preserve">Koufu - DIM SUM                                          Block 168 Punggol Field #01-01      Punggol Plaza Singapore 820168               </v>
      </c>
      <c r="E223" s="42" t="s">
        <v>694</v>
      </c>
      <c r="F223" s="50">
        <v>50</v>
      </c>
      <c r="G223" s="128">
        <v>4</v>
      </c>
      <c r="H223" s="50"/>
      <c r="I223" s="113"/>
      <c r="J223" s="21"/>
      <c r="K223" s="50">
        <f t="shared" si="29"/>
        <v>54</v>
      </c>
      <c r="L223" s="136">
        <f>K223</f>
        <v>54</v>
      </c>
      <c r="M223" s="136"/>
      <c r="N223" s="36"/>
      <c r="O223" s="36"/>
      <c r="P223" s="136"/>
      <c r="Q223" s="136"/>
      <c r="R223" s="36"/>
      <c r="S223" s="136">
        <f t="shared" si="31"/>
        <v>0</v>
      </c>
      <c r="T223" s="61">
        <v>14</v>
      </c>
      <c r="U223" s="114">
        <f t="shared" si="30"/>
        <v>0.25925925925925924</v>
      </c>
      <c r="X223" s="5"/>
      <c r="Y223" s="10" t="e">
        <f t="shared" si="32"/>
        <v>#REF!</v>
      </c>
      <c r="AB223" s="5"/>
      <c r="AC223" s="5"/>
      <c r="AD223" s="10" t="e">
        <f t="shared" si="28"/>
        <v>#REF!</v>
      </c>
    </row>
    <row r="224" spans="1:30" hidden="1" x14ac:dyDescent="0.35">
      <c r="A224" s="120">
        <v>202307219</v>
      </c>
      <c r="B224" s="57">
        <v>45119</v>
      </c>
      <c r="C224" s="37" t="s">
        <v>535</v>
      </c>
      <c r="D224" s="21" t="str">
        <f>VLOOKUP(C224,'Customer List'!$A$3:$N$4129,2,0)</f>
        <v xml:space="preserve">Dessert Stall 10                                          Catholic Junior College.                                 129 Whitley Road                                     Singapore 297822                                                                                      </v>
      </c>
      <c r="E224" s="42" t="s">
        <v>789</v>
      </c>
      <c r="F224" s="50">
        <v>79</v>
      </c>
      <c r="G224" s="128">
        <v>6.32</v>
      </c>
      <c r="H224" s="50"/>
      <c r="I224" s="113"/>
      <c r="J224" s="21"/>
      <c r="K224" s="50">
        <f t="shared" si="29"/>
        <v>85.32</v>
      </c>
      <c r="L224" s="136"/>
      <c r="M224" s="36"/>
      <c r="N224" s="36"/>
      <c r="O224" s="36"/>
      <c r="P224" s="136"/>
      <c r="Q224" s="136">
        <f>K224</f>
        <v>85.32</v>
      </c>
      <c r="R224" s="36"/>
      <c r="S224" s="136">
        <f t="shared" si="31"/>
        <v>0</v>
      </c>
      <c r="T224" s="61">
        <v>43</v>
      </c>
      <c r="U224" s="114">
        <f t="shared" si="30"/>
        <v>0.50398499765588378</v>
      </c>
      <c r="X224" s="5"/>
      <c r="Y224" s="10" t="e">
        <f>Y223-X224</f>
        <v>#REF!</v>
      </c>
      <c r="AB224" s="5"/>
      <c r="AC224" s="5"/>
      <c r="AD224" s="10" t="e">
        <f t="shared" si="28"/>
        <v>#REF!</v>
      </c>
    </row>
    <row r="225" spans="1:30" hidden="1" x14ac:dyDescent="0.35">
      <c r="A225" s="120">
        <v>202307220</v>
      </c>
      <c r="B225" s="57">
        <v>45119</v>
      </c>
      <c r="C225" s="37" t="s">
        <v>353</v>
      </c>
      <c r="D225" s="21" t="str">
        <f>VLOOKUP(C225,'Customer List'!$A$3:$N$4129,2,0)</f>
        <v>Asia Dessert Marketing                                       Blk 3020, Ubi Avenue 2 #02-125 Singapore 408896</v>
      </c>
      <c r="E225" s="42" t="s">
        <v>694</v>
      </c>
      <c r="F225" s="50">
        <v>200</v>
      </c>
      <c r="G225" s="128">
        <v>16</v>
      </c>
      <c r="H225" s="50">
        <v>216</v>
      </c>
      <c r="I225" s="113">
        <v>45124</v>
      </c>
      <c r="J225" s="21"/>
      <c r="K225" s="50">
        <f t="shared" si="29"/>
        <v>0</v>
      </c>
      <c r="L225" s="136"/>
      <c r="M225" s="36"/>
      <c r="N225" s="36"/>
      <c r="O225" s="36"/>
      <c r="P225" s="136"/>
      <c r="Q225" s="136">
        <f>K225</f>
        <v>0</v>
      </c>
      <c r="R225" s="136"/>
      <c r="S225" s="136">
        <f t="shared" si="31"/>
        <v>0</v>
      </c>
      <c r="T225" s="61">
        <v>164.4</v>
      </c>
      <c r="U225" s="114">
        <f t="shared" si="30"/>
        <v>0.76111111111111118</v>
      </c>
      <c r="X225" s="5"/>
      <c r="Y225" s="10" t="e">
        <f t="shared" si="32"/>
        <v>#REF!</v>
      </c>
      <c r="AB225" s="5"/>
      <c r="AC225" s="5"/>
      <c r="AD225" s="10" t="e">
        <f t="shared" si="28"/>
        <v>#REF!</v>
      </c>
    </row>
    <row r="226" spans="1:30" hidden="1" x14ac:dyDescent="0.35">
      <c r="A226" s="120">
        <v>202307221</v>
      </c>
      <c r="B226" s="57">
        <v>45119</v>
      </c>
      <c r="C226" s="37" t="s">
        <v>617</v>
      </c>
      <c r="D226" s="21" t="str">
        <f>VLOOKUP(C226,'Customer List'!$A$3:$N$4129,2,0)</f>
        <v xml:space="preserve">DELI ASIA (S) PTE LTD                                      1, Woodlands Height #01-03                             SINGAPORE 737859                  </v>
      </c>
      <c r="E226" s="42" t="s">
        <v>789</v>
      </c>
      <c r="F226" s="50">
        <v>171</v>
      </c>
      <c r="G226" s="128">
        <v>13.68</v>
      </c>
      <c r="H226" s="50"/>
      <c r="I226" s="113"/>
      <c r="J226" s="21"/>
      <c r="K226" s="50">
        <f t="shared" si="29"/>
        <v>184.68</v>
      </c>
      <c r="L226" s="136"/>
      <c r="M226" s="136">
        <f>K226</f>
        <v>184.68</v>
      </c>
      <c r="N226" s="136"/>
      <c r="O226" s="36"/>
      <c r="P226" s="136"/>
      <c r="Q226" s="136"/>
      <c r="R226" s="36"/>
      <c r="S226" s="136">
        <f t="shared" si="31"/>
        <v>0</v>
      </c>
      <c r="T226" s="61">
        <v>36</v>
      </c>
      <c r="U226" s="114">
        <f t="shared" si="30"/>
        <v>0.19493177387914229</v>
      </c>
      <c r="X226" s="5"/>
      <c r="Y226" s="10" t="e">
        <f t="shared" si="32"/>
        <v>#REF!</v>
      </c>
      <c r="AB226" s="5"/>
      <c r="AC226" s="5"/>
      <c r="AD226" s="10" t="e">
        <f t="shared" si="28"/>
        <v>#REF!</v>
      </c>
    </row>
    <row r="227" spans="1:30" hidden="1" x14ac:dyDescent="0.35">
      <c r="A227" s="120">
        <v>202307222</v>
      </c>
      <c r="B227" s="57">
        <v>45119</v>
      </c>
      <c r="C227" s="37" t="s">
        <v>617</v>
      </c>
      <c r="D227" s="21" t="str">
        <f>VLOOKUP(C227,'Customer List'!$A$3:$N$4129,2,0)</f>
        <v xml:space="preserve">DELI ASIA (S) PTE LTD                                      1, Woodlands Height #01-03                             SINGAPORE 737859                  </v>
      </c>
      <c r="E227" s="42" t="s">
        <v>789</v>
      </c>
      <c r="F227" s="50">
        <v>2200</v>
      </c>
      <c r="G227" s="128">
        <f t="shared" si="33"/>
        <v>176</v>
      </c>
      <c r="H227" s="50"/>
      <c r="I227" s="113"/>
      <c r="J227" s="21"/>
      <c r="K227" s="50">
        <f t="shared" si="29"/>
        <v>2376</v>
      </c>
      <c r="L227" s="136"/>
      <c r="M227" s="136">
        <f>K227</f>
        <v>2376</v>
      </c>
      <c r="N227" s="136"/>
      <c r="O227" s="136"/>
      <c r="P227" s="36"/>
      <c r="Q227" s="136"/>
      <c r="R227" s="136"/>
      <c r="S227" s="136">
        <f t="shared" si="31"/>
        <v>0</v>
      </c>
      <c r="T227" s="61">
        <v>250</v>
      </c>
      <c r="U227" s="114">
        <f t="shared" si="30"/>
        <v>0.10521885521885523</v>
      </c>
      <c r="X227" s="5"/>
      <c r="Y227" s="10" t="e">
        <f t="shared" si="32"/>
        <v>#REF!</v>
      </c>
      <c r="AB227" s="5"/>
      <c r="AC227" s="5"/>
      <c r="AD227" s="10" t="e">
        <f t="shared" si="28"/>
        <v>#REF!</v>
      </c>
    </row>
    <row r="228" spans="1:30" hidden="1" x14ac:dyDescent="0.35">
      <c r="A228" s="120">
        <v>202307223</v>
      </c>
      <c r="B228" s="57">
        <v>45119</v>
      </c>
      <c r="C228" s="37" t="s">
        <v>840</v>
      </c>
      <c r="D228" s="21" t="str">
        <f>VLOOKUP(C228,'Customer List'!$A$3:$N$4129,2,0)</f>
        <v>KOUFU GOURMET PTE LTD                                     1 Woodlands Height #05-01                    Singapore 737859</v>
      </c>
      <c r="E228" s="42" t="s">
        <v>789</v>
      </c>
      <c r="F228" s="50">
        <v>580</v>
      </c>
      <c r="G228" s="128">
        <v>46.4</v>
      </c>
      <c r="H228" s="50"/>
      <c r="I228" s="113"/>
      <c r="J228" s="21"/>
      <c r="K228" s="50">
        <f t="shared" si="29"/>
        <v>626.4</v>
      </c>
      <c r="L228" s="136">
        <f>K228</f>
        <v>626.4</v>
      </c>
      <c r="M228" s="36"/>
      <c r="N228" s="136"/>
      <c r="O228" s="36"/>
      <c r="P228" s="136"/>
      <c r="Q228" s="136"/>
      <c r="R228" s="36"/>
      <c r="S228" s="136">
        <f t="shared" si="31"/>
        <v>0</v>
      </c>
      <c r="T228" s="61">
        <v>62.5</v>
      </c>
      <c r="U228" s="114">
        <f t="shared" si="30"/>
        <v>9.9776500638569604E-2</v>
      </c>
      <c r="X228" s="5"/>
      <c r="Y228" s="10" t="e">
        <f>Y227-X228</f>
        <v>#REF!</v>
      </c>
      <c r="AB228" s="5"/>
      <c r="AC228" s="5"/>
      <c r="AD228" s="10" t="e">
        <f t="shared" si="28"/>
        <v>#REF!</v>
      </c>
    </row>
    <row r="229" spans="1:30" hidden="1" x14ac:dyDescent="0.35">
      <c r="A229" s="120">
        <v>202307224</v>
      </c>
      <c r="B229" s="57">
        <v>45119</v>
      </c>
      <c r="C229" s="37" t="s">
        <v>116</v>
      </c>
      <c r="D229" s="21" t="str">
        <f>VLOOKUP(C229,'Customer List'!$A$3:$N$4129,2,0)</f>
        <v xml:space="preserve"> Punggol OASIS (Gourmet Paradise)      681 Punggol Drive #04-01               OASIS Terraces, Singapore 820681</v>
      </c>
      <c r="E229" s="42" t="s">
        <v>789</v>
      </c>
      <c r="F229" s="50">
        <v>638.6</v>
      </c>
      <c r="G229" s="128">
        <v>51.09</v>
      </c>
      <c r="H229" s="50"/>
      <c r="I229" s="113"/>
      <c r="J229" s="21"/>
      <c r="K229" s="50">
        <f t="shared" si="29"/>
        <v>689.69</v>
      </c>
      <c r="L229" s="136">
        <f>K229</f>
        <v>689.69</v>
      </c>
      <c r="M229" s="36"/>
      <c r="N229" s="136"/>
      <c r="O229" s="136"/>
      <c r="P229" s="36"/>
      <c r="Q229" s="136"/>
      <c r="R229" s="36"/>
      <c r="S229" s="136">
        <f t="shared" si="31"/>
        <v>0</v>
      </c>
      <c r="T229" s="61">
        <v>161.41</v>
      </c>
      <c r="U229" s="114">
        <f t="shared" si="30"/>
        <v>0.23403268134959182</v>
      </c>
      <c r="X229" s="5"/>
      <c r="Y229" s="10" t="e">
        <f t="shared" si="32"/>
        <v>#REF!</v>
      </c>
      <c r="AB229" s="5"/>
      <c r="AC229" s="5"/>
      <c r="AD229" s="10" t="e">
        <f t="shared" si="28"/>
        <v>#REF!</v>
      </c>
    </row>
    <row r="230" spans="1:30" hidden="1" x14ac:dyDescent="0.35">
      <c r="A230" s="120">
        <v>202307225</v>
      </c>
      <c r="B230" s="57">
        <v>45119</v>
      </c>
      <c r="C230" s="37" t="s">
        <v>910</v>
      </c>
      <c r="D230" s="21" t="str">
        <f>VLOOKUP(C230,'Customer List'!$A$3:$N$4129,2,0)</f>
        <v xml:space="preserve">FOOD REPUBLIC PTE LTD                                  Causeway Point @Ice Shop, Woodlands Square #04-01 Causeway Point Singapore 738099                                                        </v>
      </c>
      <c r="E230" s="42" t="s">
        <v>789</v>
      </c>
      <c r="F230" s="50">
        <v>320.5</v>
      </c>
      <c r="G230" s="128">
        <v>25.64</v>
      </c>
      <c r="H230" s="50"/>
      <c r="I230" s="113"/>
      <c r="J230" s="21"/>
      <c r="K230" s="50">
        <f t="shared" si="29"/>
        <v>346.14</v>
      </c>
      <c r="L230" s="136"/>
      <c r="M230" s="36"/>
      <c r="N230" s="136"/>
      <c r="O230" s="136"/>
      <c r="P230" s="136">
        <f>K230</f>
        <v>346.14</v>
      </c>
      <c r="Q230" s="136"/>
      <c r="R230" s="36"/>
      <c r="S230" s="136">
        <f t="shared" si="31"/>
        <v>0</v>
      </c>
      <c r="T230" s="61">
        <v>102.25</v>
      </c>
      <c r="U230" s="114">
        <f t="shared" si="30"/>
        <v>0.29540070491708559</v>
      </c>
      <c r="X230" s="5"/>
      <c r="Y230" s="10" t="e">
        <f>Y229-X230</f>
        <v>#REF!</v>
      </c>
      <c r="AB230" s="5"/>
      <c r="AC230" s="5"/>
      <c r="AD230" s="10" t="e">
        <f t="shared" si="28"/>
        <v>#REF!</v>
      </c>
    </row>
    <row r="231" spans="1:30" hidden="1" x14ac:dyDescent="0.35">
      <c r="A231" s="120">
        <v>202307226</v>
      </c>
      <c r="B231" s="57">
        <v>45119</v>
      </c>
      <c r="C231" s="37" t="s">
        <v>149</v>
      </c>
      <c r="D231" s="21" t="str">
        <f>VLOOKUP(C231,'Customer List'!$A$3:$N$4129,2,0)</f>
        <v xml:space="preserve">顺兴                                                      Margaret Drive Hawker Centre    38A, Margaret Drive #02-24   Singapore 142038      </v>
      </c>
      <c r="E231" s="42" t="s">
        <v>789</v>
      </c>
      <c r="F231" s="50">
        <v>268.44</v>
      </c>
      <c r="G231" s="128">
        <v>21.48</v>
      </c>
      <c r="H231" s="50">
        <v>289.92</v>
      </c>
      <c r="I231" s="113">
        <v>45118</v>
      </c>
      <c r="J231" s="21"/>
      <c r="K231" s="50">
        <f t="shared" si="29"/>
        <v>0</v>
      </c>
      <c r="L231" s="136"/>
      <c r="M231" s="36"/>
      <c r="N231" s="136"/>
      <c r="O231" s="136"/>
      <c r="P231" s="36"/>
      <c r="Q231" s="136"/>
      <c r="R231" s="36"/>
      <c r="S231" s="136">
        <f t="shared" si="31"/>
        <v>0</v>
      </c>
      <c r="T231" s="61">
        <v>63.95</v>
      </c>
      <c r="U231" s="114">
        <f t="shared" si="30"/>
        <v>0.22057809050772625</v>
      </c>
      <c r="X231" s="5"/>
      <c r="Y231" s="10" t="e">
        <f t="shared" si="32"/>
        <v>#REF!</v>
      </c>
      <c r="AB231" s="5"/>
      <c r="AC231" s="5"/>
      <c r="AD231" s="10" t="e">
        <f t="shared" si="28"/>
        <v>#REF!</v>
      </c>
    </row>
    <row r="232" spans="1:30" hidden="1" x14ac:dyDescent="0.35">
      <c r="A232" s="120">
        <v>202307227</v>
      </c>
      <c r="B232" s="57">
        <v>45119</v>
      </c>
      <c r="C232" s="37" t="s">
        <v>143</v>
      </c>
      <c r="D232" s="21" t="str">
        <f>VLOOKUP(C232,'Customer List'!$A$3:$N$4129,2,0)</f>
        <v>凉凉                                                           30 Seng Poh Road #02-75,           Tiong Bahru Market,            Singapore 168898</v>
      </c>
      <c r="E232" s="42" t="s">
        <v>789</v>
      </c>
      <c r="F232" s="50">
        <v>100.46</v>
      </c>
      <c r="G232" s="128">
        <v>8.0399999999999991</v>
      </c>
      <c r="H232" s="50"/>
      <c r="I232" s="113"/>
      <c r="J232" s="21"/>
      <c r="K232" s="50">
        <f t="shared" si="29"/>
        <v>108.5</v>
      </c>
      <c r="L232" s="136"/>
      <c r="M232" s="36"/>
      <c r="N232" s="147"/>
      <c r="O232" s="36"/>
      <c r="P232" s="36"/>
      <c r="Q232" s="136">
        <f>K232</f>
        <v>108.5</v>
      </c>
      <c r="R232" s="36"/>
      <c r="S232" s="136">
        <f t="shared" si="31"/>
        <v>0</v>
      </c>
      <c r="T232" s="61">
        <v>17.68</v>
      </c>
      <c r="U232" s="114">
        <f t="shared" si="30"/>
        <v>0.16294930875576036</v>
      </c>
      <c r="X232" s="5"/>
      <c r="Y232" s="10" t="e">
        <f t="shared" si="32"/>
        <v>#REF!</v>
      </c>
      <c r="AB232" s="5"/>
      <c r="AC232" s="5"/>
      <c r="AD232" s="10" t="e">
        <f t="shared" si="28"/>
        <v>#REF!</v>
      </c>
    </row>
    <row r="233" spans="1:30" hidden="1" x14ac:dyDescent="0.35">
      <c r="A233" s="120">
        <v>202307228</v>
      </c>
      <c r="B233" s="57">
        <v>45119</v>
      </c>
      <c r="C233" s="37" t="s">
        <v>98</v>
      </c>
      <c r="D233" s="21" t="str">
        <f>VLOOKUP(C233,'Customer List'!$A$3:$N$4129,2,0)</f>
        <v xml:space="preserve">Balestier Market Pte Ltd                      411, Balestier Road.                          Singapore 329930                                      (Dessert Stall) </v>
      </c>
      <c r="E233" s="42" t="s">
        <v>789</v>
      </c>
      <c r="F233" s="50">
        <v>20</v>
      </c>
      <c r="G233" s="128">
        <v>1.6</v>
      </c>
      <c r="H233" s="50"/>
      <c r="I233" s="113"/>
      <c r="J233" s="21"/>
      <c r="K233" s="50">
        <f t="shared" si="29"/>
        <v>21.6</v>
      </c>
      <c r="L233" s="136"/>
      <c r="M233" s="36"/>
      <c r="N233" s="36"/>
      <c r="O233" s="36"/>
      <c r="P233" s="136"/>
      <c r="Q233" s="136">
        <f>K233</f>
        <v>21.6</v>
      </c>
      <c r="R233" s="36"/>
      <c r="S233" s="136">
        <f t="shared" si="31"/>
        <v>0</v>
      </c>
      <c r="T233" s="61">
        <v>4.8</v>
      </c>
      <c r="U233" s="114">
        <f t="shared" si="30"/>
        <v>0.22222222222222221</v>
      </c>
      <c r="X233" s="5"/>
      <c r="Y233" s="10" t="e">
        <f t="shared" si="32"/>
        <v>#REF!</v>
      </c>
      <c r="AB233" s="5"/>
      <c r="AC233" s="5"/>
      <c r="AD233" s="10" t="e">
        <f t="shared" si="28"/>
        <v>#REF!</v>
      </c>
    </row>
    <row r="234" spans="1:30" hidden="1" x14ac:dyDescent="0.35">
      <c r="A234" s="120">
        <v>202307229</v>
      </c>
      <c r="B234" s="57">
        <v>45119</v>
      </c>
      <c r="C234" s="37" t="s">
        <v>189</v>
      </c>
      <c r="D234" s="21" t="str">
        <f>VLOOKUP(C234,'Customer List'!$A$3:$N$4129,2,0)</f>
        <v>Jalan Besar Dessert Stall                     Block 166, Berseh Food Centre,         Jalan Besar #02-58,                               Singapore 208877</v>
      </c>
      <c r="E234" s="42" t="s">
        <v>789</v>
      </c>
      <c r="F234" s="50">
        <v>237.59</v>
      </c>
      <c r="G234" s="128">
        <v>19.010000000000002</v>
      </c>
      <c r="H234" s="50">
        <f>F234+G234</f>
        <v>256.60000000000002</v>
      </c>
      <c r="I234" s="113">
        <v>45136</v>
      </c>
      <c r="J234" s="21"/>
      <c r="K234" s="50">
        <f t="shared" si="29"/>
        <v>0</v>
      </c>
      <c r="L234" s="136"/>
      <c r="M234" s="36"/>
      <c r="N234" s="36"/>
      <c r="O234" s="136"/>
      <c r="P234" s="36"/>
      <c r="Q234" s="136">
        <f>K234</f>
        <v>0</v>
      </c>
      <c r="R234" s="36"/>
      <c r="S234" s="136">
        <f t="shared" si="31"/>
        <v>0</v>
      </c>
      <c r="T234" s="61">
        <v>62.41</v>
      </c>
      <c r="U234" s="114">
        <f t="shared" si="30"/>
        <v>0.24321901792673417</v>
      </c>
      <c r="X234" s="5"/>
      <c r="Y234" s="10" t="e">
        <f t="shared" si="32"/>
        <v>#REF!</v>
      </c>
      <c r="AB234" s="5"/>
      <c r="AC234" s="5"/>
      <c r="AD234" s="10" t="e">
        <f t="shared" si="28"/>
        <v>#REF!</v>
      </c>
    </row>
    <row r="235" spans="1:30" hidden="1" x14ac:dyDescent="0.35">
      <c r="A235" s="120">
        <v>202307230</v>
      </c>
      <c r="B235" s="57">
        <v>45119</v>
      </c>
      <c r="C235" s="37" t="s">
        <v>537</v>
      </c>
      <c r="D235" s="21" t="str">
        <f>VLOOKUP(C235,'Customer List'!$A$3:$N$4129,2,0)</f>
        <v xml:space="preserve">FOOD REPUBLIC PTE LTD                                  Somerset Orchard@Drink stall No: 17   313 Orchard Road #05-01                Singapore 238895                           </v>
      </c>
      <c r="E235" s="42" t="s">
        <v>789</v>
      </c>
      <c r="F235" s="50">
        <v>41.18</v>
      </c>
      <c r="G235" s="128">
        <f t="shared" si="33"/>
        <v>3.2944</v>
      </c>
      <c r="H235" s="50"/>
      <c r="I235" s="113"/>
      <c r="J235" s="21"/>
      <c r="K235" s="50">
        <f t="shared" si="29"/>
        <v>44.474400000000003</v>
      </c>
      <c r="L235" s="136"/>
      <c r="M235" s="36"/>
      <c r="N235" s="36"/>
      <c r="O235" s="136"/>
      <c r="P235" s="136">
        <f>K235</f>
        <v>44.474400000000003</v>
      </c>
      <c r="Q235" s="136"/>
      <c r="R235" s="136"/>
      <c r="S235" s="136">
        <f t="shared" si="31"/>
        <v>0</v>
      </c>
      <c r="T235" s="61">
        <v>16.600000000000001</v>
      </c>
      <c r="U235" s="114">
        <f t="shared" si="30"/>
        <v>0.37324843055780405</v>
      </c>
      <c r="X235" s="5"/>
      <c r="Y235" s="10" t="e">
        <f t="shared" si="32"/>
        <v>#REF!</v>
      </c>
      <c r="AB235" s="5"/>
      <c r="AC235" s="5"/>
      <c r="AD235" s="10" t="e">
        <f t="shared" si="28"/>
        <v>#REF!</v>
      </c>
    </row>
    <row r="236" spans="1:30" hidden="1" x14ac:dyDescent="0.35">
      <c r="A236" s="120">
        <v>202307231</v>
      </c>
      <c r="B236" s="57">
        <v>45119</v>
      </c>
      <c r="C236" s="37" t="s">
        <v>600</v>
      </c>
      <c r="D236" s="21" t="str">
        <f>VLOOKUP(C236,'Customer List'!$A$3:$N$4129,2,0)</f>
        <v xml:space="preserve">FOOD REPUBLIC PTE LTD                                  Somerset Orchard@Ice shop No: 17   313 Orchard Road #05-01                Singapore 238895                           </v>
      </c>
      <c r="E236" s="42" t="s">
        <v>789</v>
      </c>
      <c r="F236" s="50">
        <v>127.6</v>
      </c>
      <c r="G236" s="128">
        <v>10.210000000000001</v>
      </c>
      <c r="H236" s="50"/>
      <c r="I236" s="113"/>
      <c r="J236" s="21"/>
      <c r="K236" s="50">
        <f t="shared" si="29"/>
        <v>137.81</v>
      </c>
      <c r="L236" s="136"/>
      <c r="M236" s="36"/>
      <c r="N236" s="36"/>
      <c r="O236" s="136"/>
      <c r="P236" s="136">
        <f>K236</f>
        <v>137.81</v>
      </c>
      <c r="Q236" s="136"/>
      <c r="R236" s="36"/>
      <c r="S236" s="136">
        <f t="shared" si="31"/>
        <v>0</v>
      </c>
      <c r="T236" s="61">
        <v>38.57</v>
      </c>
      <c r="U236" s="114">
        <f t="shared" si="30"/>
        <v>0.27987809302663086</v>
      </c>
      <c r="X236" s="5"/>
      <c r="Y236" s="10" t="e">
        <f t="shared" si="32"/>
        <v>#REF!</v>
      </c>
      <c r="AB236" s="5"/>
      <c r="AC236" s="5"/>
      <c r="AD236" s="10" t="e">
        <f t="shared" si="28"/>
        <v>#REF!</v>
      </c>
    </row>
    <row r="237" spans="1:30" hidden="1" x14ac:dyDescent="0.35">
      <c r="A237" s="120">
        <v>202307232</v>
      </c>
      <c r="B237" s="57">
        <v>45119</v>
      </c>
      <c r="C237" s="37" t="s">
        <v>149</v>
      </c>
      <c r="D237" s="21" t="str">
        <f>VLOOKUP(C237,'Customer List'!$A$3:$N$4129,2,0)</f>
        <v xml:space="preserve">顺兴                                                      Margaret Drive Hawker Centre    38A, Margaret Drive #02-24   Singapore 142038      </v>
      </c>
      <c r="E237" s="42" t="s">
        <v>789</v>
      </c>
      <c r="F237" s="50">
        <v>171.24</v>
      </c>
      <c r="G237" s="128">
        <v>13.7</v>
      </c>
      <c r="H237" s="50">
        <v>184.94</v>
      </c>
      <c r="I237" s="113">
        <v>45119</v>
      </c>
      <c r="J237" s="21"/>
      <c r="K237" s="50">
        <f t="shared" si="29"/>
        <v>0</v>
      </c>
      <c r="L237" s="136"/>
      <c r="M237" s="36"/>
      <c r="N237" s="36"/>
      <c r="O237" s="136"/>
      <c r="P237" s="136"/>
      <c r="Q237" s="136"/>
      <c r="R237" s="36"/>
      <c r="S237" s="136">
        <f t="shared" si="31"/>
        <v>0</v>
      </c>
      <c r="T237" s="61">
        <v>43.43</v>
      </c>
      <c r="U237" s="114">
        <f t="shared" si="30"/>
        <v>0.23483291878447063</v>
      </c>
      <c r="X237" s="5"/>
      <c r="Y237" s="10" t="e">
        <f t="shared" si="32"/>
        <v>#REF!</v>
      </c>
      <c r="AB237" s="5"/>
      <c r="AC237" s="5"/>
      <c r="AD237" s="10" t="e">
        <f t="shared" si="28"/>
        <v>#REF!</v>
      </c>
    </row>
    <row r="238" spans="1:30" hidden="1" x14ac:dyDescent="0.35">
      <c r="A238" s="120">
        <v>202307233</v>
      </c>
      <c r="B238" s="57">
        <v>45119</v>
      </c>
      <c r="C238" s="37" t="s">
        <v>267</v>
      </c>
      <c r="D238" s="21" t="str">
        <f>VLOOKUP(C238,'Customer List'!$A$3:$N$4129,2,0)</f>
        <v>传统甜品                                                   Blk 232, Ang Mo Kio                          #01-1210 Singapore 560232</v>
      </c>
      <c r="E238" s="42" t="s">
        <v>694</v>
      </c>
      <c r="F238" s="50">
        <v>37.96</v>
      </c>
      <c r="G238" s="128">
        <v>3.04</v>
      </c>
      <c r="H238" s="50">
        <v>41</v>
      </c>
      <c r="I238" s="113">
        <v>45119</v>
      </c>
      <c r="J238" s="21"/>
      <c r="K238" s="50">
        <f t="shared" si="29"/>
        <v>0</v>
      </c>
      <c r="L238" s="136"/>
      <c r="M238" s="36"/>
      <c r="N238" s="136"/>
      <c r="O238" s="36"/>
      <c r="P238" s="36"/>
      <c r="Q238" s="136"/>
      <c r="R238" s="136"/>
      <c r="S238" s="136">
        <f t="shared" si="31"/>
        <v>0</v>
      </c>
      <c r="T238" s="61">
        <v>9.65</v>
      </c>
      <c r="U238" s="114">
        <f t="shared" si="30"/>
        <v>0.2353658536585366</v>
      </c>
      <c r="X238" s="5"/>
      <c r="Y238" s="10" t="e">
        <f t="shared" si="32"/>
        <v>#REF!</v>
      </c>
      <c r="AB238" s="5"/>
      <c r="AC238" s="5"/>
      <c r="AD238" s="10" t="e">
        <f t="shared" si="28"/>
        <v>#REF!</v>
      </c>
    </row>
    <row r="239" spans="1:30" hidden="1" x14ac:dyDescent="0.35">
      <c r="A239" s="120">
        <v>202307234</v>
      </c>
      <c r="B239" s="57">
        <v>45119</v>
      </c>
      <c r="C239" s="37" t="s">
        <v>790</v>
      </c>
      <c r="D239" s="21" t="str">
        <f>VLOOKUP(C239,'Customer List'!$A$3:$N$4129,2,0)</f>
        <v>R&amp;B TEA SINGAPORE                                                       470 TOA PAYOH LORONG 6 SINGAPORE 310470</v>
      </c>
      <c r="E239" s="42" t="s">
        <v>789</v>
      </c>
      <c r="F239" s="50">
        <v>35.4</v>
      </c>
      <c r="G239" s="128">
        <v>2.83</v>
      </c>
      <c r="H239" s="50"/>
      <c r="I239" s="113"/>
      <c r="J239" s="21"/>
      <c r="K239" s="50">
        <f t="shared" si="29"/>
        <v>38.229999999999997</v>
      </c>
      <c r="L239" s="136"/>
      <c r="M239" s="36"/>
      <c r="N239" s="136">
        <f>K239</f>
        <v>38.229999999999997</v>
      </c>
      <c r="O239" s="136"/>
      <c r="P239" s="136"/>
      <c r="Q239" s="136"/>
      <c r="R239" s="36"/>
      <c r="S239" s="136">
        <f t="shared" si="31"/>
        <v>0</v>
      </c>
      <c r="T239" s="61">
        <v>21.11</v>
      </c>
      <c r="U239" s="114">
        <f t="shared" si="30"/>
        <v>0.552184148574418</v>
      </c>
      <c r="X239" s="5"/>
      <c r="Y239" s="10" t="e">
        <f t="shared" si="32"/>
        <v>#REF!</v>
      </c>
      <c r="AB239" s="5"/>
      <c r="AC239" s="5"/>
      <c r="AD239" s="10" t="e">
        <f t="shared" si="28"/>
        <v>#REF!</v>
      </c>
    </row>
    <row r="240" spans="1:30" hidden="1" x14ac:dyDescent="0.35">
      <c r="A240" s="120">
        <v>202307235</v>
      </c>
      <c r="B240" s="57">
        <v>45119</v>
      </c>
      <c r="C240" s="37" t="s">
        <v>801</v>
      </c>
      <c r="D240" s="21" t="str">
        <f>VLOOKUP(C240,'Customer List'!$A$3:$N$4129,2,0)</f>
        <v>R&amp;B TEA SINGAPORE                                                 377 HOUGANG STREET 32 #B1-18, SINGAPORE 530377</v>
      </c>
      <c r="E240" s="42" t="s">
        <v>694</v>
      </c>
      <c r="F240" s="50">
        <v>37</v>
      </c>
      <c r="G240" s="128">
        <v>2.96</v>
      </c>
      <c r="H240" s="50"/>
      <c r="I240" s="113"/>
      <c r="J240" s="21"/>
      <c r="K240" s="50">
        <f t="shared" si="29"/>
        <v>39.96</v>
      </c>
      <c r="L240" s="136"/>
      <c r="M240" s="36"/>
      <c r="N240" s="136">
        <f>K240</f>
        <v>39.96</v>
      </c>
      <c r="O240" s="136"/>
      <c r="P240" s="136"/>
      <c r="Q240" s="136"/>
      <c r="R240" s="36"/>
      <c r="S240" s="136">
        <f t="shared" si="31"/>
        <v>0</v>
      </c>
      <c r="T240" s="61">
        <v>21.47</v>
      </c>
      <c r="U240" s="114">
        <f t="shared" si="30"/>
        <v>0.53728728728728725</v>
      </c>
      <c r="X240" s="5"/>
      <c r="Y240" s="10" t="e">
        <f t="shared" si="32"/>
        <v>#REF!</v>
      </c>
      <c r="AB240" s="5"/>
      <c r="AC240" s="5"/>
      <c r="AD240" s="10" t="e">
        <f t="shared" si="28"/>
        <v>#REF!</v>
      </c>
    </row>
    <row r="241" spans="1:30" hidden="1" x14ac:dyDescent="0.35">
      <c r="A241" s="120">
        <v>202307236</v>
      </c>
      <c r="B241" s="57">
        <v>45119</v>
      </c>
      <c r="C241" s="37" t="s">
        <v>247</v>
      </c>
      <c r="D241" s="21" t="str">
        <f>VLOOKUP(C241,'Customer List'!$A$3:$N$4129,2,0)</f>
        <v>TEL: 91682104                                                                                         Blk 416 BEDOK SOUTH AVE 2 SINGAPORE 460416</v>
      </c>
      <c r="E241" s="42" t="s">
        <v>694</v>
      </c>
      <c r="F241" s="50">
        <v>493.15</v>
      </c>
      <c r="G241" s="128">
        <v>39.450000000000003</v>
      </c>
      <c r="H241" s="50">
        <v>532.6</v>
      </c>
      <c r="I241" s="113">
        <v>45119</v>
      </c>
      <c r="J241" s="21"/>
      <c r="K241" s="50">
        <f t="shared" si="29"/>
        <v>0</v>
      </c>
      <c r="L241" s="136"/>
      <c r="M241" s="36"/>
      <c r="N241" s="36"/>
      <c r="O241" s="136"/>
      <c r="P241" s="136"/>
      <c r="Q241" s="136"/>
      <c r="R241" s="36"/>
      <c r="S241" s="136">
        <f t="shared" si="31"/>
        <v>0</v>
      </c>
      <c r="T241" s="61">
        <v>138.61000000000001</v>
      </c>
      <c r="U241" s="114">
        <f t="shared" si="30"/>
        <v>0.2602515959444236</v>
      </c>
      <c r="X241" s="5"/>
      <c r="Y241" s="10" t="e">
        <f t="shared" si="32"/>
        <v>#REF!</v>
      </c>
      <c r="AB241" s="5"/>
      <c r="AC241" s="5"/>
      <c r="AD241" s="10" t="e">
        <f t="shared" si="28"/>
        <v>#REF!</v>
      </c>
    </row>
    <row r="242" spans="1:30" hidden="1" x14ac:dyDescent="0.35">
      <c r="A242" s="120">
        <v>202307237</v>
      </c>
      <c r="B242" s="57">
        <v>45119</v>
      </c>
      <c r="C242" s="37" t="s">
        <v>211</v>
      </c>
      <c r="D242" s="21" t="str">
        <f>VLOOKUP(C242,'Customer List'!$A$3:$N$4129,2,0)</f>
        <v>德利                                                          Blk 159 Mei Chin Road #02-28   Singapore 140159</v>
      </c>
      <c r="E242" s="42" t="s">
        <v>789</v>
      </c>
      <c r="F242" s="50">
        <v>79.349999999999994</v>
      </c>
      <c r="G242" s="128">
        <v>6.35</v>
      </c>
      <c r="H242" s="50">
        <v>85.7</v>
      </c>
      <c r="I242" s="113">
        <v>45119</v>
      </c>
      <c r="J242" s="21"/>
      <c r="K242" s="50">
        <f t="shared" si="29"/>
        <v>-1.4210854715202004E-14</v>
      </c>
      <c r="L242" s="136"/>
      <c r="M242" s="36"/>
      <c r="N242" s="36"/>
      <c r="O242" s="36"/>
      <c r="P242" s="136"/>
      <c r="Q242" s="136"/>
      <c r="R242" s="36"/>
      <c r="S242" s="136">
        <f t="shared" si="31"/>
        <v>-1.4210854715202004E-14</v>
      </c>
      <c r="T242" s="61">
        <v>26.53</v>
      </c>
      <c r="U242" s="114">
        <f t="shared" si="30"/>
        <v>0.30956826137689619</v>
      </c>
      <c r="X242" s="5"/>
      <c r="Y242" s="10" t="e">
        <f t="shared" si="32"/>
        <v>#REF!</v>
      </c>
      <c r="AB242" s="5"/>
      <c r="AC242" s="5"/>
      <c r="AD242" s="10" t="e">
        <f t="shared" si="28"/>
        <v>#REF!</v>
      </c>
    </row>
    <row r="243" spans="1:30" hidden="1" x14ac:dyDescent="0.35">
      <c r="A243" s="120">
        <v>202307238</v>
      </c>
      <c r="B243" s="57">
        <v>45119</v>
      </c>
      <c r="C243" s="37" t="s">
        <v>104</v>
      </c>
      <c r="D243" s="21" t="str">
        <f>VLOOKUP(C243,'Customer List'!$A$3:$N$4129,2,0)</f>
        <v>滨海甜品                                                      Blk 248, Simei St 5. Singapore 520120</v>
      </c>
      <c r="E243" s="42" t="s">
        <v>694</v>
      </c>
      <c r="F243" s="50">
        <v>404.1</v>
      </c>
      <c r="G243" s="128">
        <v>32.33</v>
      </c>
      <c r="H243" s="50"/>
      <c r="I243" s="113"/>
      <c r="J243" s="21"/>
      <c r="K243" s="50">
        <f t="shared" si="29"/>
        <v>436.43</v>
      </c>
      <c r="L243" s="136"/>
      <c r="M243" s="36"/>
      <c r="N243" s="36"/>
      <c r="O243" s="136"/>
      <c r="P243" s="36"/>
      <c r="Q243" s="136">
        <f>K243</f>
        <v>436.43</v>
      </c>
      <c r="R243" s="36"/>
      <c r="S243" s="136">
        <f t="shared" si="31"/>
        <v>0</v>
      </c>
      <c r="T243" s="61">
        <v>104.66</v>
      </c>
      <c r="U243" s="114">
        <f t="shared" si="30"/>
        <v>0.23980936232614622</v>
      </c>
      <c r="X243" s="5"/>
      <c r="Y243" s="10" t="e">
        <f t="shared" si="32"/>
        <v>#REF!</v>
      </c>
      <c r="AB243" s="5"/>
      <c r="AC243" s="5"/>
      <c r="AD243" s="10" t="e">
        <f t="shared" si="28"/>
        <v>#REF!</v>
      </c>
    </row>
    <row r="244" spans="1:30" hidden="1" x14ac:dyDescent="0.35">
      <c r="A244" s="120">
        <v>202307239</v>
      </c>
      <c r="B244" s="57">
        <v>45119</v>
      </c>
      <c r="C244" s="37" t="s">
        <v>50</v>
      </c>
      <c r="D244" s="21" t="str">
        <f>VLOOKUP(C244,'Customer List'!$A$3:$N$4129,2,0)</f>
        <v>甜甜                                                            Blk 28  Jalan Klinik  #09-43 Singapore  160028</v>
      </c>
      <c r="E244" s="42" t="s">
        <v>789</v>
      </c>
      <c r="F244" s="50">
        <v>47.6</v>
      </c>
      <c r="G244" s="128">
        <v>3.81</v>
      </c>
      <c r="H244" s="50"/>
      <c r="I244" s="113"/>
      <c r="J244" s="21"/>
      <c r="K244" s="50">
        <f t="shared" si="29"/>
        <v>51.410000000000004</v>
      </c>
      <c r="L244" s="136"/>
      <c r="M244" s="36"/>
      <c r="N244" s="36"/>
      <c r="O244" s="136"/>
      <c r="P244" s="36"/>
      <c r="Q244" s="136">
        <f>K244</f>
        <v>51.410000000000004</v>
      </c>
      <c r="R244" s="36"/>
      <c r="S244" s="136">
        <f t="shared" si="31"/>
        <v>0</v>
      </c>
      <c r="T244" s="61">
        <v>11.55</v>
      </c>
      <c r="U244" s="114">
        <f t="shared" si="30"/>
        <v>0.22466446216689359</v>
      </c>
      <c r="X244" s="5"/>
      <c r="Y244" s="10" t="e">
        <f t="shared" si="32"/>
        <v>#REF!</v>
      </c>
      <c r="AB244" s="5"/>
      <c r="AC244" s="5"/>
      <c r="AD244" s="10" t="e">
        <f t="shared" si="28"/>
        <v>#REF!</v>
      </c>
    </row>
    <row r="245" spans="1:30" hidden="1" x14ac:dyDescent="0.35">
      <c r="A245" s="120">
        <v>202307240</v>
      </c>
      <c r="B245" s="57">
        <v>45119</v>
      </c>
      <c r="C245" s="37" t="s">
        <v>34</v>
      </c>
      <c r="D245" s="21" t="str">
        <f>VLOOKUP(C245,'Customer List'!$A$3:$N$4129,2,0)</f>
        <v>Combined Stalls                                              1 Kim Seng Promenade #03-116. Great World City Singapore 237994</v>
      </c>
      <c r="E245" s="42" t="s">
        <v>789</v>
      </c>
      <c r="F245" s="50">
        <v>242.3</v>
      </c>
      <c r="G245" s="128">
        <v>19.38</v>
      </c>
      <c r="H245" s="50"/>
      <c r="I245" s="113"/>
      <c r="J245" s="21"/>
      <c r="K245" s="160">
        <f t="shared" si="29"/>
        <v>261.68</v>
      </c>
      <c r="L245" s="136"/>
      <c r="M245" s="36"/>
      <c r="N245" s="136"/>
      <c r="O245" s="136">
        <f>K245</f>
        <v>261.68</v>
      </c>
      <c r="P245" s="36"/>
      <c r="Q245" s="136"/>
      <c r="R245" s="36"/>
      <c r="S245" s="136">
        <f t="shared" si="31"/>
        <v>0</v>
      </c>
      <c r="T245" s="61">
        <v>74.569999999999993</v>
      </c>
      <c r="U245" s="114">
        <f t="shared" si="30"/>
        <v>0.28496637114032403</v>
      </c>
      <c r="X245" s="5"/>
      <c r="Y245" s="10" t="e">
        <f t="shared" si="32"/>
        <v>#REF!</v>
      </c>
      <c r="AB245" s="5"/>
      <c r="AC245" s="5"/>
      <c r="AD245" s="10" t="e">
        <f t="shared" si="28"/>
        <v>#REF!</v>
      </c>
    </row>
    <row r="246" spans="1:30" hidden="1" x14ac:dyDescent="0.35">
      <c r="A246" s="120">
        <v>202307241</v>
      </c>
      <c r="B246" s="57">
        <v>45119</v>
      </c>
      <c r="C246" s="37" t="s">
        <v>427</v>
      </c>
      <c r="D246" s="21" t="str">
        <f>VLOOKUP(C246,'Customer List'!$A$3:$N$4129,2,0)</f>
        <v>Happy Hawkers Kopitiam                    622D Punggol Central,                      Singapore 824622.                                   Tim Sum Counter</v>
      </c>
      <c r="E246" s="42" t="s">
        <v>694</v>
      </c>
      <c r="F246" s="50">
        <v>134</v>
      </c>
      <c r="G246" s="128">
        <v>10.72</v>
      </c>
      <c r="H246" s="50"/>
      <c r="I246" s="113"/>
      <c r="J246" s="21"/>
      <c r="K246" s="50">
        <f t="shared" si="29"/>
        <v>144.72</v>
      </c>
      <c r="L246" s="136">
        <f>K246</f>
        <v>144.72</v>
      </c>
      <c r="M246" s="36"/>
      <c r="N246" s="136"/>
      <c r="O246" s="36"/>
      <c r="P246" s="136"/>
      <c r="Q246" s="136"/>
      <c r="R246" s="36"/>
      <c r="S246" s="136">
        <f t="shared" si="31"/>
        <v>0</v>
      </c>
      <c r="T246" s="61">
        <v>28.52</v>
      </c>
      <c r="U246" s="114">
        <f t="shared" si="30"/>
        <v>0.19707020453289109</v>
      </c>
      <c r="X246" s="5"/>
      <c r="Y246" s="10" t="e">
        <f t="shared" si="32"/>
        <v>#REF!</v>
      </c>
      <c r="AB246" s="5"/>
      <c r="AC246" s="5"/>
      <c r="AD246" s="10" t="e">
        <f t="shared" si="28"/>
        <v>#REF!</v>
      </c>
    </row>
    <row r="247" spans="1:30" hidden="1" x14ac:dyDescent="0.35">
      <c r="A247" s="120">
        <v>202307242</v>
      </c>
      <c r="B247" s="57">
        <v>45119</v>
      </c>
      <c r="C247" s="37" t="s">
        <v>89</v>
      </c>
      <c r="D247" s="21" t="str">
        <f>VLOOKUP(C247,'Customer List'!$A$3:$N$4129,2,0)</f>
        <v>Fork &amp; Spoon                                               Block 768 Woodlands Ave 6 #01-30/31 Singapore 730768                                         (Dessert)</v>
      </c>
      <c r="E247" s="42" t="s">
        <v>694</v>
      </c>
      <c r="F247" s="50">
        <v>5.4</v>
      </c>
      <c r="G247" s="128">
        <v>0.43</v>
      </c>
      <c r="H247" s="50"/>
      <c r="I247" s="113"/>
      <c r="J247" s="21"/>
      <c r="K247" s="50">
        <f t="shared" si="29"/>
        <v>5.83</v>
      </c>
      <c r="L247" s="136">
        <f>K247</f>
        <v>5.83</v>
      </c>
      <c r="M247" s="36"/>
      <c r="N247" s="36"/>
      <c r="O247" s="36"/>
      <c r="P247" s="136"/>
      <c r="Q247" s="136"/>
      <c r="R247" s="136"/>
      <c r="S247" s="136">
        <f t="shared" si="31"/>
        <v>0</v>
      </c>
      <c r="T247" s="61">
        <v>1.99</v>
      </c>
      <c r="U247" s="114">
        <f t="shared" si="30"/>
        <v>0.34133790737564323</v>
      </c>
      <c r="X247" s="5"/>
      <c r="Y247" s="10" t="e">
        <f t="shared" si="32"/>
        <v>#REF!</v>
      </c>
      <c r="AB247" s="5"/>
      <c r="AC247" s="5"/>
      <c r="AD247" s="10" t="e">
        <f t="shared" si="28"/>
        <v>#REF!</v>
      </c>
    </row>
    <row r="248" spans="1:30" hidden="1" x14ac:dyDescent="0.35">
      <c r="A248" s="120">
        <v>202307243</v>
      </c>
      <c r="B248" s="57">
        <v>45119</v>
      </c>
      <c r="C248" s="37" t="s">
        <v>132</v>
      </c>
      <c r="D248" s="21" t="str">
        <f>VLOOKUP(C248,'Customer List'!$A$3:$N$4129,2,0)</f>
        <v>K&amp;B                                                                  Blk 15, Woodland Loop.                           #03-10 Singapore 738322</v>
      </c>
      <c r="E248" s="42" t="s">
        <v>11</v>
      </c>
      <c r="F248" s="50">
        <v>277</v>
      </c>
      <c r="G248" s="128">
        <v>22.16</v>
      </c>
      <c r="H248" s="50">
        <v>299.16000000000003</v>
      </c>
      <c r="I248" s="113">
        <v>45119</v>
      </c>
      <c r="J248" s="21"/>
      <c r="K248" s="50">
        <f t="shared" si="29"/>
        <v>0</v>
      </c>
      <c r="L248" s="36"/>
      <c r="M248" s="36"/>
      <c r="N248" s="136"/>
      <c r="O248" s="36"/>
      <c r="P248" s="136"/>
      <c r="Q248" s="36"/>
      <c r="R248" s="36"/>
      <c r="S248" s="136">
        <f t="shared" si="31"/>
        <v>0</v>
      </c>
      <c r="T248" s="61">
        <v>83.53</v>
      </c>
      <c r="U248" s="114">
        <f t="shared" si="30"/>
        <v>0.27921513571333062</v>
      </c>
      <c r="X248" s="5"/>
      <c r="Y248" s="10" t="e">
        <f t="shared" si="32"/>
        <v>#REF!</v>
      </c>
      <c r="AB248" s="5"/>
      <c r="AC248" s="5"/>
      <c r="AD248" s="10" t="e">
        <f t="shared" si="28"/>
        <v>#REF!</v>
      </c>
    </row>
    <row r="249" spans="1:30" hidden="1" x14ac:dyDescent="0.35">
      <c r="A249" s="120">
        <v>202307244</v>
      </c>
      <c r="B249" s="57">
        <v>45119</v>
      </c>
      <c r="C249" s="37" t="s">
        <v>263</v>
      </c>
      <c r="D249" s="21" t="str">
        <f>VLOOKUP(C249,'Customer List'!$A$3:$N$4129,2,0)</f>
        <v>新兴甜品                                                     Blk 159 Mei Chin Road  #02-25  Singapore 140159</v>
      </c>
      <c r="E249" s="42" t="s">
        <v>789</v>
      </c>
      <c r="F249" s="50">
        <v>129.16999999999999</v>
      </c>
      <c r="G249" s="128">
        <v>10.33</v>
      </c>
      <c r="H249" s="50">
        <v>139.5</v>
      </c>
      <c r="I249" s="113">
        <v>45119</v>
      </c>
      <c r="J249" s="21"/>
      <c r="K249" s="50">
        <f t="shared" si="29"/>
        <v>0</v>
      </c>
      <c r="L249" s="36"/>
      <c r="M249" s="36"/>
      <c r="N249" s="136"/>
      <c r="O249" s="136"/>
      <c r="P249" s="136"/>
      <c r="Q249" s="136"/>
      <c r="R249" s="36"/>
      <c r="S249" s="136">
        <f t="shared" si="31"/>
        <v>0</v>
      </c>
      <c r="T249" s="61">
        <v>38.630000000000003</v>
      </c>
      <c r="U249" s="114">
        <f t="shared" si="30"/>
        <v>0.27691756272401435</v>
      </c>
      <c r="X249" s="5"/>
      <c r="Y249" s="10" t="e">
        <f t="shared" si="32"/>
        <v>#REF!</v>
      </c>
      <c r="AB249" s="5"/>
      <c r="AC249" s="5"/>
      <c r="AD249" s="10" t="e">
        <f t="shared" ref="AD249:AD312" si="34">AD248+AB249-AC249</f>
        <v>#REF!</v>
      </c>
    </row>
    <row r="250" spans="1:30" hidden="1" x14ac:dyDescent="0.35">
      <c r="A250" s="120">
        <v>202307245</v>
      </c>
      <c r="B250" s="57">
        <v>45119</v>
      </c>
      <c r="C250" s="37" t="s">
        <v>597</v>
      </c>
      <c r="D250" s="21" t="str">
        <f>VLOOKUP(C250,'Customer List'!$A$3:$N$4129,2,0)</f>
        <v xml:space="preserve">FOOD REPUBLIC PTE LTD                                   Shaw Lido Orchard@ICE shop                    1, Scotts Road #B1-01 Shaw Centre        Singapore 228208                                 </v>
      </c>
      <c r="E250" s="42" t="s">
        <v>965</v>
      </c>
      <c r="F250" s="50">
        <v>75.3</v>
      </c>
      <c r="G250" s="128">
        <v>6.02</v>
      </c>
      <c r="H250" s="50"/>
      <c r="I250" s="113"/>
      <c r="J250" s="21"/>
      <c r="K250" s="50">
        <f t="shared" si="29"/>
        <v>81.319999999999993</v>
      </c>
      <c r="L250" s="136"/>
      <c r="M250" s="36"/>
      <c r="N250" s="136"/>
      <c r="O250" s="136"/>
      <c r="P250" s="136">
        <f>K250</f>
        <v>81.319999999999993</v>
      </c>
      <c r="Q250" s="136"/>
      <c r="R250" s="136"/>
      <c r="S250" s="136">
        <f t="shared" si="31"/>
        <v>0</v>
      </c>
      <c r="T250" s="61">
        <v>28.58</v>
      </c>
      <c r="U250" s="114">
        <f t="shared" si="30"/>
        <v>0.35145105755041811</v>
      </c>
      <c r="X250" s="5"/>
      <c r="Y250" s="10" t="e">
        <f t="shared" si="32"/>
        <v>#REF!</v>
      </c>
      <c r="AB250" s="5"/>
      <c r="AC250" s="5"/>
      <c r="AD250" s="10" t="e">
        <f t="shared" si="34"/>
        <v>#REF!</v>
      </c>
    </row>
    <row r="251" spans="1:30" hidden="1" x14ac:dyDescent="0.35">
      <c r="A251" s="120">
        <v>202307246</v>
      </c>
      <c r="B251" s="57">
        <v>45120</v>
      </c>
      <c r="C251" s="37" t="s">
        <v>62</v>
      </c>
      <c r="D251" s="21" t="str">
        <f>VLOOKUP(C251,'Customer List'!$A$3:$N$4129,2,0)</f>
        <v>Combined Stalls                                    Junction 8. 9 Bishan Place                            #04-01. Junction 8 Shopping Centre. Singapore 579837</v>
      </c>
      <c r="E251" s="42" t="s">
        <v>965</v>
      </c>
      <c r="F251" s="50">
        <v>412.2</v>
      </c>
      <c r="G251" s="128">
        <v>32.979999999999997</v>
      </c>
      <c r="H251" s="50"/>
      <c r="I251" s="113"/>
      <c r="J251" s="21"/>
      <c r="K251" s="160">
        <f t="shared" si="29"/>
        <v>445.18</v>
      </c>
      <c r="L251" s="136"/>
      <c r="M251" s="36"/>
      <c r="N251" s="136"/>
      <c r="O251" s="136">
        <f>K251</f>
        <v>445.18</v>
      </c>
      <c r="P251" s="136"/>
      <c r="Q251" s="136"/>
      <c r="R251" s="36"/>
      <c r="S251" s="136">
        <f t="shared" si="31"/>
        <v>0</v>
      </c>
      <c r="T251" s="61">
        <v>126.67</v>
      </c>
      <c r="U251" s="114">
        <f t="shared" si="30"/>
        <v>0.28453659194033876</v>
      </c>
      <c r="X251" s="5"/>
      <c r="Y251" s="10" t="e">
        <f>Y250-X251</f>
        <v>#REF!</v>
      </c>
      <c r="AB251" s="5"/>
      <c r="AC251" s="5"/>
      <c r="AD251" s="10" t="e">
        <f t="shared" si="34"/>
        <v>#REF!</v>
      </c>
    </row>
    <row r="252" spans="1:30" hidden="1" x14ac:dyDescent="0.35">
      <c r="A252" s="120">
        <v>202307247</v>
      </c>
      <c r="B252" s="57">
        <v>45120</v>
      </c>
      <c r="C252" s="37" t="s">
        <v>128</v>
      </c>
      <c r="D252" s="21" t="str">
        <f>VLOOKUP(C252,'Customer List'!$A$3:$N$4129,2,0)</f>
        <v>COMBINED STALL/CENTURY SQUARE STALL #01                                                          2,  Tampines Central 5, #03-20 Century Square</v>
      </c>
      <c r="E252" s="42" t="s">
        <v>694</v>
      </c>
      <c r="F252" s="50">
        <v>150.5</v>
      </c>
      <c r="G252" s="128">
        <v>12.04</v>
      </c>
      <c r="H252" s="50"/>
      <c r="I252" s="113"/>
      <c r="J252" s="21"/>
      <c r="K252" s="160">
        <f t="shared" si="29"/>
        <v>162.54</v>
      </c>
      <c r="L252" s="136"/>
      <c r="M252" s="36"/>
      <c r="N252" s="136"/>
      <c r="O252" s="136">
        <f>K252</f>
        <v>162.54</v>
      </c>
      <c r="P252" s="36"/>
      <c r="Q252" s="136"/>
      <c r="R252" s="136"/>
      <c r="S252" s="136">
        <f t="shared" si="31"/>
        <v>0</v>
      </c>
      <c r="T252" s="61">
        <v>49.66</v>
      </c>
      <c r="U252" s="114">
        <f t="shared" si="30"/>
        <v>0.30552479389688691</v>
      </c>
      <c r="X252" s="5"/>
      <c r="Y252" s="10" t="e">
        <f t="shared" si="32"/>
        <v>#REF!</v>
      </c>
      <c r="AB252" s="5"/>
      <c r="AC252" s="5"/>
      <c r="AD252" s="10" t="e">
        <f t="shared" si="34"/>
        <v>#REF!</v>
      </c>
    </row>
    <row r="253" spans="1:30" hidden="1" x14ac:dyDescent="0.35">
      <c r="A253" s="120">
        <v>202307248</v>
      </c>
      <c r="B253" s="57">
        <v>45120</v>
      </c>
      <c r="C253" s="37" t="s">
        <v>127</v>
      </c>
      <c r="D253" s="21" t="str">
        <f>VLOOKUP(C253,'Customer List'!$A$3:$N$4129,2,0)</f>
        <v>DRINK &amp; DESSERT STALL                                                     Nex 23 Serangoon Central                                   #04-16. Nex Shopping Mall. Singapore 556083</v>
      </c>
      <c r="E253" s="42" t="s">
        <v>694</v>
      </c>
      <c r="F253" s="50">
        <v>540.6</v>
      </c>
      <c r="G253" s="128">
        <v>43.25</v>
      </c>
      <c r="H253" s="50"/>
      <c r="I253" s="113"/>
      <c r="J253" s="21"/>
      <c r="K253" s="160">
        <f t="shared" si="29"/>
        <v>583.85</v>
      </c>
      <c r="L253" s="136"/>
      <c r="M253" s="36"/>
      <c r="N253" s="136"/>
      <c r="O253" s="136">
        <f>K253</f>
        <v>583.85</v>
      </c>
      <c r="P253" s="36"/>
      <c r="Q253" s="136"/>
      <c r="R253" s="36"/>
      <c r="S253" s="136">
        <f t="shared" si="31"/>
        <v>0</v>
      </c>
      <c r="T253" s="61">
        <v>167.74</v>
      </c>
      <c r="U253" s="114">
        <f t="shared" si="30"/>
        <v>0.28729982015928751</v>
      </c>
      <c r="X253" s="5"/>
      <c r="Y253" s="10" t="e">
        <f t="shared" si="32"/>
        <v>#REF!</v>
      </c>
      <c r="AB253" s="5"/>
      <c r="AC253" s="5"/>
      <c r="AD253" s="10" t="e">
        <f t="shared" si="34"/>
        <v>#REF!</v>
      </c>
    </row>
    <row r="254" spans="1:30" hidden="1" x14ac:dyDescent="0.35">
      <c r="A254" s="120">
        <v>202307249</v>
      </c>
      <c r="B254" s="57">
        <v>45120</v>
      </c>
      <c r="C254" s="37" t="s">
        <v>192</v>
      </c>
      <c r="D254" s="21" t="str">
        <f>VLOOKUP(C254,'Customer List'!$A$3:$N$4129,2,0)</f>
        <v>利发                                                           Blk.210  Toa Payoh Lorong 8                              #01-80 Singapore 310210</v>
      </c>
      <c r="E254" s="42" t="s">
        <v>789</v>
      </c>
      <c r="F254" s="50">
        <v>450.56</v>
      </c>
      <c r="G254" s="128">
        <f t="shared" si="33"/>
        <v>36.044800000000002</v>
      </c>
      <c r="H254" s="50">
        <v>486.6</v>
      </c>
      <c r="I254" s="113">
        <v>45120</v>
      </c>
      <c r="J254" s="21"/>
      <c r="K254" s="50">
        <f t="shared" si="29"/>
        <v>4.7999999999888132E-3</v>
      </c>
      <c r="L254" s="136"/>
      <c r="M254" s="36"/>
      <c r="N254" s="36"/>
      <c r="O254" s="36"/>
      <c r="P254" s="36"/>
      <c r="Q254" s="136"/>
      <c r="R254" s="36"/>
      <c r="S254" s="136">
        <f t="shared" si="31"/>
        <v>4.7999999999888132E-3</v>
      </c>
      <c r="T254" s="61">
        <v>104.96</v>
      </c>
      <c r="U254" s="114">
        <f t="shared" si="30"/>
        <v>0.21569865319865317</v>
      </c>
      <c r="X254" s="5"/>
      <c r="Y254" s="10" t="e">
        <f t="shared" si="32"/>
        <v>#REF!</v>
      </c>
      <c r="AB254" s="5"/>
      <c r="AC254" s="5"/>
      <c r="AD254" s="10" t="e">
        <f t="shared" si="34"/>
        <v>#REF!</v>
      </c>
    </row>
    <row r="255" spans="1:30" hidden="1" x14ac:dyDescent="0.35">
      <c r="A255" s="120">
        <v>202307250</v>
      </c>
      <c r="B255" s="57">
        <v>45120</v>
      </c>
      <c r="C255" s="37" t="s">
        <v>179</v>
      </c>
      <c r="D255" s="21" t="str">
        <f>VLOOKUP(C255,'Customer List'!$A$3:$N$4129,2,0)</f>
        <v>甜品站                                                        335 Smith Street. Chinatown Complex. #02-146 Singapore 050335.</v>
      </c>
      <c r="E255" s="42" t="s">
        <v>789</v>
      </c>
      <c r="F255" s="50">
        <v>207.5</v>
      </c>
      <c r="G255" s="128">
        <v>16.600000000000001</v>
      </c>
      <c r="H255" s="50">
        <v>224.1</v>
      </c>
      <c r="I255" s="113">
        <v>45120</v>
      </c>
      <c r="J255" s="21"/>
      <c r="K255" s="50">
        <f t="shared" si="29"/>
        <v>0</v>
      </c>
      <c r="L255" s="136"/>
      <c r="M255" s="36"/>
      <c r="N255" s="36"/>
      <c r="O255" s="136"/>
      <c r="P255" s="36"/>
      <c r="Q255" s="136"/>
      <c r="R255" s="36"/>
      <c r="S255" s="136">
        <f t="shared" si="31"/>
        <v>0</v>
      </c>
      <c r="T255" s="61">
        <v>53.62</v>
      </c>
      <c r="U255" s="114">
        <f t="shared" si="30"/>
        <v>0.23926818384649709</v>
      </c>
      <c r="X255" s="5"/>
      <c r="Y255" s="10" t="e">
        <f t="shared" si="32"/>
        <v>#REF!</v>
      </c>
      <c r="AB255" s="5"/>
      <c r="AC255" s="5"/>
      <c r="AD255" s="10" t="e">
        <f t="shared" si="34"/>
        <v>#REF!</v>
      </c>
    </row>
    <row r="256" spans="1:30" hidden="1" x14ac:dyDescent="0.35">
      <c r="A256" s="120">
        <v>202307251</v>
      </c>
      <c r="B256" s="57">
        <v>45120</v>
      </c>
      <c r="C256" s="37" t="s">
        <v>186</v>
      </c>
      <c r="D256" s="21" t="str">
        <f>VLOOKUP(C256,'Customer List'!$A$3:$N$4129,2,0)</f>
        <v>Penang Place Restaurant &amp; Catering   Suntec  City,                                                       3 Temasek Boulevard                                                                 #02-314/315/316                         Singapore 038983</v>
      </c>
      <c r="E256" s="42" t="s">
        <v>789</v>
      </c>
      <c r="F256" s="50">
        <v>136.11000000000001</v>
      </c>
      <c r="G256" s="128">
        <f t="shared" si="33"/>
        <v>10.888800000000002</v>
      </c>
      <c r="H256" s="50">
        <v>147</v>
      </c>
      <c r="I256" s="113">
        <v>45120</v>
      </c>
      <c r="J256" s="21"/>
      <c r="K256" s="50">
        <f t="shared" si="29"/>
        <v>-1.1999999999829924E-3</v>
      </c>
      <c r="L256" s="136"/>
      <c r="M256" s="136"/>
      <c r="N256" s="36"/>
      <c r="O256" s="136"/>
      <c r="P256" s="36"/>
      <c r="Q256" s="136"/>
      <c r="R256" s="36"/>
      <c r="S256" s="136">
        <f t="shared" si="31"/>
        <v>-1.1999999999829924E-3</v>
      </c>
      <c r="T256" s="61">
        <v>76.88</v>
      </c>
      <c r="U256" s="114">
        <f t="shared" si="30"/>
        <v>0.52299746664598612</v>
      </c>
      <c r="X256" s="5"/>
      <c r="Y256" s="10" t="e">
        <f t="shared" si="32"/>
        <v>#REF!</v>
      </c>
      <c r="AB256" s="5"/>
      <c r="AC256" s="5"/>
      <c r="AD256" s="10" t="e">
        <f t="shared" si="34"/>
        <v>#REF!</v>
      </c>
    </row>
    <row r="257" spans="1:30" hidden="1" x14ac:dyDescent="0.35">
      <c r="A257" s="120">
        <v>202307252</v>
      </c>
      <c r="B257" s="57">
        <v>45120</v>
      </c>
      <c r="C257" s="37" t="s">
        <v>589</v>
      </c>
      <c r="D257" s="21" t="str">
        <f>VLOOKUP(C257,'Customer List'!$A$3:$N$4129,2,0)</f>
        <v xml:space="preserve">FOOD REPUBLIC PTE LTD                                   Suntec City@Juice Bar                                            3, Temasek Boulevard #B1-115             Suntec City Mall Singapore 038983                          </v>
      </c>
      <c r="E257" s="42" t="s">
        <v>789</v>
      </c>
      <c r="F257" s="50">
        <v>137</v>
      </c>
      <c r="G257" s="128">
        <v>10.96</v>
      </c>
      <c r="H257" s="50"/>
      <c r="I257" s="113"/>
      <c r="J257" s="21"/>
      <c r="K257" s="50">
        <f t="shared" si="29"/>
        <v>147.96</v>
      </c>
      <c r="L257" s="136"/>
      <c r="M257" s="36"/>
      <c r="N257" s="36"/>
      <c r="O257" s="136"/>
      <c r="P257" s="136">
        <f>K257</f>
        <v>147.96</v>
      </c>
      <c r="Q257" s="136"/>
      <c r="R257" s="36"/>
      <c r="S257" s="136">
        <f t="shared" si="31"/>
        <v>0</v>
      </c>
      <c r="T257" s="61">
        <v>44.4</v>
      </c>
      <c r="U257" s="114">
        <f t="shared" si="30"/>
        <v>0.30008110300081098</v>
      </c>
      <c r="X257" s="5"/>
      <c r="Y257" s="10" t="e">
        <f>Y256-X257</f>
        <v>#REF!</v>
      </c>
      <c r="AB257" s="5"/>
      <c r="AC257" s="5"/>
      <c r="AD257" s="10" t="e">
        <f t="shared" si="34"/>
        <v>#REF!</v>
      </c>
    </row>
    <row r="258" spans="1:30" hidden="1" x14ac:dyDescent="0.35">
      <c r="A258" s="120">
        <v>202307253</v>
      </c>
      <c r="B258" s="57">
        <v>45120</v>
      </c>
      <c r="C258" s="37" t="s">
        <v>439</v>
      </c>
      <c r="D258" s="21" t="str">
        <f>VLOOKUP(C258,'Customer List'!$A$3:$N$4129,2,0)</f>
        <v>Koufu - Tim Sum                                    258 Pasir Ris Street 21,  Loyang Point, #02-313,  Singapore 510258</v>
      </c>
      <c r="E258" s="42" t="s">
        <v>694</v>
      </c>
      <c r="F258" s="50">
        <v>219</v>
      </c>
      <c r="G258" s="128">
        <v>17.52</v>
      </c>
      <c r="H258" s="50"/>
      <c r="I258" s="113"/>
      <c r="J258" s="21"/>
      <c r="K258" s="50">
        <f t="shared" si="29"/>
        <v>236.52</v>
      </c>
      <c r="L258" s="136">
        <f>K258</f>
        <v>236.52</v>
      </c>
      <c r="M258" s="36"/>
      <c r="N258" s="36"/>
      <c r="O258" s="36"/>
      <c r="P258" s="136"/>
      <c r="Q258" s="136"/>
      <c r="R258" s="36"/>
      <c r="S258" s="136">
        <f t="shared" si="31"/>
        <v>0</v>
      </c>
      <c r="T258" s="61">
        <v>29.82</v>
      </c>
      <c r="U258" s="114">
        <f t="shared" si="30"/>
        <v>0.12607813292744799</v>
      </c>
      <c r="X258" s="5"/>
      <c r="Y258" s="10" t="e">
        <f t="shared" si="32"/>
        <v>#REF!</v>
      </c>
      <c r="AB258" s="5"/>
      <c r="AC258" s="5"/>
      <c r="AD258" s="10" t="e">
        <f t="shared" si="34"/>
        <v>#REF!</v>
      </c>
    </row>
    <row r="259" spans="1:30" hidden="1" x14ac:dyDescent="0.35">
      <c r="A259" s="120">
        <v>202307254</v>
      </c>
      <c r="B259" s="57">
        <v>45120</v>
      </c>
      <c r="C259" s="37" t="s">
        <v>439</v>
      </c>
      <c r="D259" s="21" t="str">
        <f>VLOOKUP(C259,'Customer List'!$A$3:$N$4129,2,0)</f>
        <v>Koufu - Tim Sum                                    258 Pasir Ris Street 21,  Loyang Point, #02-313,  Singapore 510258</v>
      </c>
      <c r="E259" s="42" t="s">
        <v>694</v>
      </c>
      <c r="F259" s="50">
        <v>147</v>
      </c>
      <c r="G259" s="128">
        <v>11.76</v>
      </c>
      <c r="H259" s="50"/>
      <c r="I259" s="113"/>
      <c r="J259" s="21"/>
      <c r="K259" s="50">
        <f t="shared" si="29"/>
        <v>158.76</v>
      </c>
      <c r="L259" s="136">
        <f>K259</f>
        <v>158.76</v>
      </c>
      <c r="M259" s="36"/>
      <c r="N259" s="36"/>
      <c r="O259" s="136"/>
      <c r="P259" s="36"/>
      <c r="Q259" s="136"/>
      <c r="R259" s="136"/>
      <c r="S259" s="136">
        <f t="shared" si="31"/>
        <v>0</v>
      </c>
      <c r="T259" s="61">
        <v>43.08</v>
      </c>
      <c r="U259" s="114">
        <f t="shared" si="30"/>
        <v>0.27135298563869992</v>
      </c>
      <c r="X259" s="5"/>
      <c r="Y259" s="10" t="e">
        <f t="shared" si="32"/>
        <v>#REF!</v>
      </c>
      <c r="AB259" s="5"/>
      <c r="AC259" s="5"/>
      <c r="AD259" s="10" t="e">
        <f t="shared" si="34"/>
        <v>#REF!</v>
      </c>
    </row>
    <row r="260" spans="1:30" hidden="1" x14ac:dyDescent="0.35">
      <c r="A260" s="120">
        <v>202307255</v>
      </c>
      <c r="B260" s="57">
        <v>45120</v>
      </c>
      <c r="C260" s="37" t="s">
        <v>74</v>
      </c>
      <c r="D260" s="21" t="str">
        <f>VLOOKUP(C260,'Customer List'!$A$3:$N$4129,2,0)</f>
        <v>FOOD DYNASTY PTE LTD                                                                                          101 THOMSON ROAD #B1-56 UNITED SQUARE SINGAPORE 307591</v>
      </c>
      <c r="E260" s="42" t="s">
        <v>789</v>
      </c>
      <c r="F260" s="50">
        <v>181.5</v>
      </c>
      <c r="G260" s="128">
        <v>14.52</v>
      </c>
      <c r="H260" s="50"/>
      <c r="I260" s="113"/>
      <c r="J260" s="21"/>
      <c r="K260" s="50">
        <f t="shared" si="29"/>
        <v>196.02</v>
      </c>
      <c r="L260" s="136"/>
      <c r="M260" s="36"/>
      <c r="N260" s="36"/>
      <c r="O260" s="136"/>
      <c r="P260" s="136"/>
      <c r="Q260" s="136">
        <f>K260</f>
        <v>196.02</v>
      </c>
      <c r="R260" s="36"/>
      <c r="S260" s="136">
        <f t="shared" si="31"/>
        <v>0</v>
      </c>
      <c r="T260" s="61">
        <v>69.02</v>
      </c>
      <c r="U260" s="114">
        <f t="shared" si="30"/>
        <v>0.35210692786450359</v>
      </c>
      <c r="X260" s="5"/>
      <c r="Y260" s="10" t="e">
        <f t="shared" si="32"/>
        <v>#REF!</v>
      </c>
      <c r="AB260" s="5"/>
      <c r="AC260" s="5"/>
      <c r="AD260" s="10" t="e">
        <f t="shared" si="34"/>
        <v>#REF!</v>
      </c>
    </row>
    <row r="261" spans="1:30" hidden="1" x14ac:dyDescent="0.35">
      <c r="A261" s="120">
        <v>202307256</v>
      </c>
      <c r="B261" s="57">
        <v>45120</v>
      </c>
      <c r="C261" s="37" t="s">
        <v>251</v>
      </c>
      <c r="D261" s="21" t="str">
        <f>VLOOKUP(C261,'Customer List'!$A$3:$N$4129,2,0)</f>
        <v>128 甜品                                                    Blk 11 Market &amp; Food Centre,         Telok Blangah Crescent . #01-128         Singapore 090011</v>
      </c>
      <c r="E261" s="42" t="s">
        <v>789</v>
      </c>
      <c r="F261" s="50">
        <v>192.59</v>
      </c>
      <c r="G261" s="128">
        <v>15.41</v>
      </c>
      <c r="H261" s="50">
        <v>208</v>
      </c>
      <c r="I261" s="113">
        <v>45120</v>
      </c>
      <c r="J261" s="21"/>
      <c r="K261" s="50">
        <f t="shared" si="29"/>
        <v>0</v>
      </c>
      <c r="L261" s="136"/>
      <c r="M261" s="36"/>
      <c r="N261" s="36"/>
      <c r="O261" s="136"/>
      <c r="P261" s="136"/>
      <c r="Q261" s="136"/>
      <c r="R261" s="36"/>
      <c r="S261" s="136">
        <f t="shared" si="31"/>
        <v>0</v>
      </c>
      <c r="T261" s="61">
        <v>68.28</v>
      </c>
      <c r="U261" s="114">
        <f t="shared" si="30"/>
        <v>0.32826923076923076</v>
      </c>
      <c r="X261" s="5"/>
      <c r="Y261" s="10" t="e">
        <f t="shared" si="32"/>
        <v>#REF!</v>
      </c>
      <c r="AB261" s="5"/>
      <c r="AC261" s="5"/>
      <c r="AD261" s="10" t="e">
        <f t="shared" si="34"/>
        <v>#REF!</v>
      </c>
    </row>
    <row r="262" spans="1:30" hidden="1" x14ac:dyDescent="0.35">
      <c r="A262" s="120">
        <v>202307257</v>
      </c>
      <c r="B262" s="57">
        <v>45120</v>
      </c>
      <c r="C262" s="37" t="s">
        <v>778</v>
      </c>
      <c r="D262" s="21" t="str">
        <f>VLOOKUP(C262,'Customer List'!$A$3:$N$4129,2,0)</f>
        <v>R&amp;B TEA SINGAPORE                                                         NTU, 76 NANYANG DRIVE #02-03 SINGAPORE 637331</v>
      </c>
      <c r="E262" s="42" t="s">
        <v>789</v>
      </c>
      <c r="F262" s="50">
        <v>38</v>
      </c>
      <c r="G262" s="128">
        <v>3.04</v>
      </c>
      <c r="H262" s="50"/>
      <c r="I262" s="113"/>
      <c r="J262" s="21"/>
      <c r="K262" s="50">
        <f t="shared" si="29"/>
        <v>41.04</v>
      </c>
      <c r="L262" s="136"/>
      <c r="M262" s="36"/>
      <c r="N262" s="136">
        <f>K262</f>
        <v>41.04</v>
      </c>
      <c r="O262" s="136"/>
      <c r="P262" s="136"/>
      <c r="Q262" s="136"/>
      <c r="R262" s="36"/>
      <c r="S262" s="136">
        <f t="shared" si="31"/>
        <v>0</v>
      </c>
      <c r="T262" s="61">
        <v>21.86</v>
      </c>
      <c r="U262" s="114">
        <f t="shared" si="30"/>
        <v>0.53265107212475638</v>
      </c>
      <c r="X262" s="5"/>
      <c r="Y262" s="10" t="e">
        <f t="shared" si="32"/>
        <v>#REF!</v>
      </c>
      <c r="AB262" s="5"/>
      <c r="AC262" s="5"/>
      <c r="AD262" s="10" t="e">
        <f t="shared" si="34"/>
        <v>#REF!</v>
      </c>
    </row>
    <row r="263" spans="1:30" hidden="1" x14ac:dyDescent="0.35">
      <c r="A263" s="120">
        <v>202307258</v>
      </c>
      <c r="B263" s="57">
        <v>45120</v>
      </c>
      <c r="C263" s="37" t="s">
        <v>777</v>
      </c>
      <c r="D263" s="21" t="str">
        <f>VLOOKUP(C263,'Customer List'!$A$3:$N$4129,2,0)</f>
        <v>R&amp;B TEA SINGAPORE                                  2 BAYFRONT AVENUE #B2-49/53 MARINA BAY SANDS, SINGAPORE 018972</v>
      </c>
      <c r="E263" s="42" t="s">
        <v>789</v>
      </c>
      <c r="F263" s="50">
        <v>85.5</v>
      </c>
      <c r="G263" s="128">
        <v>6.84</v>
      </c>
      <c r="H263" s="50"/>
      <c r="I263" s="113"/>
      <c r="J263" s="21"/>
      <c r="K263" s="50">
        <f t="shared" si="29"/>
        <v>92.34</v>
      </c>
      <c r="L263" s="136"/>
      <c r="M263" s="36"/>
      <c r="N263" s="136">
        <f>K263</f>
        <v>92.34</v>
      </c>
      <c r="O263" s="136"/>
      <c r="P263" s="136"/>
      <c r="Q263" s="136"/>
      <c r="R263" s="36"/>
      <c r="S263" s="136">
        <f t="shared" si="31"/>
        <v>0</v>
      </c>
      <c r="T263" s="61">
        <v>44.4</v>
      </c>
      <c r="U263" s="114">
        <f t="shared" si="30"/>
        <v>0.48083170890188431</v>
      </c>
      <c r="X263" s="5"/>
      <c r="Y263" s="10" t="e">
        <f t="shared" si="32"/>
        <v>#REF!</v>
      </c>
      <c r="AB263" s="5"/>
      <c r="AC263" s="5"/>
      <c r="AD263" s="10" t="e">
        <f t="shared" si="34"/>
        <v>#REF!</v>
      </c>
    </row>
    <row r="264" spans="1:30" hidden="1" x14ac:dyDescent="0.35">
      <c r="A264" s="120">
        <v>202307259</v>
      </c>
      <c r="B264" s="57">
        <v>45120</v>
      </c>
      <c r="C264" s="37" t="s">
        <v>157</v>
      </c>
      <c r="D264" s="21" t="str">
        <f>VLOOKUP(C264,'Customer List'!$A$3:$N$4129,2,0)</f>
        <v>友谊                                                         Blk 409, Ang Mo Kio Ave 10.   #01-09 Singapore 560409</v>
      </c>
      <c r="E264" s="42" t="s">
        <v>694</v>
      </c>
      <c r="F264" s="50">
        <v>210.19</v>
      </c>
      <c r="G264" s="128">
        <v>16.809999999999999</v>
      </c>
      <c r="H264" s="50">
        <v>227</v>
      </c>
      <c r="I264" s="113">
        <v>45120</v>
      </c>
      <c r="J264" s="21"/>
      <c r="K264" s="50">
        <f t="shared" si="29"/>
        <v>0</v>
      </c>
      <c r="L264" s="136"/>
      <c r="M264" s="36"/>
      <c r="N264" s="136"/>
      <c r="O264" s="136"/>
      <c r="P264" s="36"/>
      <c r="Q264" s="136"/>
      <c r="R264" s="36"/>
      <c r="S264" s="136">
        <f t="shared" si="31"/>
        <v>0</v>
      </c>
      <c r="T264" s="61">
        <v>57.73</v>
      </c>
      <c r="U264" s="114">
        <f t="shared" si="30"/>
        <v>0.25431718061674008</v>
      </c>
      <c r="X264" s="5"/>
      <c r="Y264" s="10" t="e">
        <f t="shared" si="32"/>
        <v>#REF!</v>
      </c>
      <c r="AB264" s="5"/>
      <c r="AC264" s="5"/>
      <c r="AD264" s="10" t="e">
        <f t="shared" si="34"/>
        <v>#REF!</v>
      </c>
    </row>
    <row r="265" spans="1:30" hidden="1" x14ac:dyDescent="0.35">
      <c r="A265" s="120">
        <v>202307260</v>
      </c>
      <c r="B265" s="57">
        <v>45120</v>
      </c>
      <c r="C265" s="37" t="s">
        <v>149</v>
      </c>
      <c r="D265" s="21" t="str">
        <f>VLOOKUP(C265,'Customer List'!$A$3:$N$4129,2,0)</f>
        <v xml:space="preserve">顺兴                                                      Margaret Drive Hawker Centre    38A, Margaret Drive #02-24   Singapore 142038      </v>
      </c>
      <c r="E265" s="42" t="s">
        <v>789</v>
      </c>
      <c r="F265" s="50">
        <v>173.74</v>
      </c>
      <c r="G265" s="128">
        <v>13.9</v>
      </c>
      <c r="H265" s="50">
        <v>187.64</v>
      </c>
      <c r="I265" s="113">
        <v>45120</v>
      </c>
      <c r="J265" s="21"/>
      <c r="K265" s="50">
        <f t="shared" si="29"/>
        <v>2.8421709430404007E-14</v>
      </c>
      <c r="L265" s="136"/>
      <c r="M265" s="36"/>
      <c r="N265" s="136"/>
      <c r="O265" s="136"/>
      <c r="P265" s="136"/>
      <c r="Q265" s="136"/>
      <c r="R265" s="36"/>
      <c r="S265" s="136">
        <f t="shared" si="31"/>
        <v>2.8421709430404007E-14</v>
      </c>
      <c r="T265" s="61">
        <v>44.31</v>
      </c>
      <c r="U265" s="114">
        <f t="shared" si="30"/>
        <v>0.2361436793860584</v>
      </c>
      <c r="X265" s="5"/>
      <c r="Y265" s="10" t="e">
        <f t="shared" si="32"/>
        <v>#REF!</v>
      </c>
      <c r="AB265" s="5"/>
      <c r="AC265" s="5"/>
      <c r="AD265" s="10" t="e">
        <f t="shared" si="34"/>
        <v>#REF!</v>
      </c>
    </row>
    <row r="266" spans="1:30" hidden="1" x14ac:dyDescent="0.35">
      <c r="A266" s="120">
        <v>202307261</v>
      </c>
      <c r="B266" s="57">
        <v>45120</v>
      </c>
      <c r="C266" s="37" t="s">
        <v>97</v>
      </c>
      <c r="D266" s="21" t="str">
        <f>VLOOKUP(C266,'Customer List'!$A$3:$N$4129,2,0)</f>
        <v xml:space="preserve">Zhu Fang Ruo                                                11 Canberra Road #01-05. Singapore 759775.              </v>
      </c>
      <c r="E266" s="42" t="s">
        <v>694</v>
      </c>
      <c r="F266" s="50">
        <v>152.19999999999999</v>
      </c>
      <c r="G266" s="128">
        <v>12.18</v>
      </c>
      <c r="H266" s="50"/>
      <c r="I266" s="113"/>
      <c r="J266" s="21"/>
      <c r="K266" s="50">
        <f t="shared" ref="K266:K329" si="35">F266+G266-H266-J266</f>
        <v>164.38</v>
      </c>
      <c r="L266" s="36"/>
      <c r="M266" s="36"/>
      <c r="N266" s="136"/>
      <c r="O266" s="136"/>
      <c r="P266" s="136"/>
      <c r="Q266" s="136">
        <f>K266</f>
        <v>164.38</v>
      </c>
      <c r="R266" s="36"/>
      <c r="S266" s="136">
        <f t="shared" si="31"/>
        <v>0</v>
      </c>
      <c r="T266" s="61">
        <v>152.19999999999999</v>
      </c>
      <c r="U266" s="114">
        <f t="shared" si="30"/>
        <v>0.92590339457354909</v>
      </c>
      <c r="X266" s="5"/>
      <c r="Y266" s="10" t="e">
        <f t="shared" si="32"/>
        <v>#REF!</v>
      </c>
      <c r="AB266" s="5"/>
      <c r="AC266" s="5"/>
      <c r="AD266" s="10" t="e">
        <f t="shared" si="34"/>
        <v>#REF!</v>
      </c>
    </row>
    <row r="267" spans="1:30" hidden="1" x14ac:dyDescent="0.35">
      <c r="A267" s="120">
        <v>202307262</v>
      </c>
      <c r="B267" s="57">
        <v>45120</v>
      </c>
      <c r="C267" s="37" t="s">
        <v>79</v>
      </c>
      <c r="D267" s="21" t="str">
        <f>VLOOKUP(C267,'Customer List'!$A$3:$N$4129,2,0)</f>
        <v xml:space="preserve">Koufu - Dessert                                        632, Bukit Batok Central #01-132 Singapore 650632                                                </v>
      </c>
      <c r="E267" s="42" t="s">
        <v>789</v>
      </c>
      <c r="F267" s="50">
        <v>228.8</v>
      </c>
      <c r="G267" s="128">
        <v>18.3</v>
      </c>
      <c r="H267" s="50"/>
      <c r="I267" s="113"/>
      <c r="J267" s="21"/>
      <c r="K267" s="50">
        <f t="shared" si="35"/>
        <v>247.10000000000002</v>
      </c>
      <c r="L267" s="136">
        <f>K267</f>
        <v>247.10000000000002</v>
      </c>
      <c r="M267" s="36"/>
      <c r="N267" s="136"/>
      <c r="O267" s="136"/>
      <c r="P267" s="36"/>
      <c r="Q267" s="136"/>
      <c r="R267" s="36"/>
      <c r="S267" s="136">
        <f t="shared" si="31"/>
        <v>0</v>
      </c>
      <c r="T267" s="61">
        <v>53.57</v>
      </c>
      <c r="U267" s="114">
        <f t="shared" ref="U267:U330" si="36">T267/(F267+G267)</f>
        <v>0.21679481991096719</v>
      </c>
      <c r="X267" s="5"/>
      <c r="Y267" s="10" t="e">
        <f t="shared" si="32"/>
        <v>#REF!</v>
      </c>
      <c r="AB267" s="5"/>
      <c r="AC267" s="5"/>
      <c r="AD267" s="10" t="e">
        <f t="shared" si="34"/>
        <v>#REF!</v>
      </c>
    </row>
    <row r="268" spans="1:30" hidden="1" x14ac:dyDescent="0.35">
      <c r="A268" s="120">
        <v>202307263</v>
      </c>
      <c r="B268" s="57">
        <v>45120</v>
      </c>
      <c r="C268" s="37" t="s">
        <v>897</v>
      </c>
      <c r="D268" s="21" t="str">
        <f>VLOOKUP(C268,'Customer List'!$A$3:$N$4129,2,0)</f>
        <v xml:space="preserve">FOOD REPUBLIC PTE LTD                                   Vivo City @Drink Stall #16A                                         1, Harbourfront Walk #03-01, VivoCity   Singapore 098585                           </v>
      </c>
      <c r="E268" s="42" t="s">
        <v>789</v>
      </c>
      <c r="F268" s="50">
        <v>70.94</v>
      </c>
      <c r="G268" s="128">
        <v>5.68</v>
      </c>
      <c r="H268" s="50"/>
      <c r="I268" s="113"/>
      <c r="J268" s="21"/>
      <c r="K268" s="50">
        <f t="shared" si="35"/>
        <v>76.62</v>
      </c>
      <c r="L268" s="136"/>
      <c r="M268" s="36"/>
      <c r="N268" s="136"/>
      <c r="O268" s="36"/>
      <c r="P268" s="136">
        <f>K268</f>
        <v>76.62</v>
      </c>
      <c r="Q268" s="136"/>
      <c r="R268" s="36"/>
      <c r="S268" s="136">
        <f t="shared" ref="S268:S331" si="37">SUM(F268:G268)-H268-SUM(L268:R268)</f>
        <v>0</v>
      </c>
      <c r="T268" s="61">
        <v>25.99</v>
      </c>
      <c r="U268" s="114">
        <f t="shared" si="36"/>
        <v>0.33920647350561206</v>
      </c>
      <c r="X268" s="5"/>
      <c r="Y268" s="10" t="e">
        <f t="shared" si="32"/>
        <v>#REF!</v>
      </c>
      <c r="AB268" s="5"/>
      <c r="AC268" s="5"/>
      <c r="AD268" s="10" t="e">
        <f t="shared" si="34"/>
        <v>#REF!</v>
      </c>
    </row>
    <row r="269" spans="1:30" hidden="1" x14ac:dyDescent="0.35">
      <c r="A269" s="120">
        <v>202307264</v>
      </c>
      <c r="B269" s="57">
        <v>45120</v>
      </c>
      <c r="C269" s="37" t="s">
        <v>895</v>
      </c>
      <c r="D269" s="21" t="str">
        <f>VLOOKUP(C269,'Customer List'!$A$3:$N$4129,2,0)</f>
        <v xml:space="preserve">FOOD REPUBLIC PTE LTD                                   Vivo City @Ice Shop #16                                         1, Harbourfront Walk #03-01, VivoCity   Singapore 098585                           </v>
      </c>
      <c r="E269" s="42" t="s">
        <v>789</v>
      </c>
      <c r="F269" s="50">
        <v>67</v>
      </c>
      <c r="G269" s="128">
        <v>5.36</v>
      </c>
      <c r="H269" s="50"/>
      <c r="I269" s="113"/>
      <c r="J269" s="21"/>
      <c r="K269" s="50">
        <f t="shared" si="35"/>
        <v>72.36</v>
      </c>
      <c r="L269" s="36"/>
      <c r="M269" s="36"/>
      <c r="N269" s="36"/>
      <c r="O269" s="36"/>
      <c r="P269" s="136">
        <f>K269</f>
        <v>72.36</v>
      </c>
      <c r="Q269" s="136"/>
      <c r="R269" s="36"/>
      <c r="S269" s="136">
        <f t="shared" si="37"/>
        <v>0</v>
      </c>
      <c r="T269" s="61">
        <v>17.350000000000001</v>
      </c>
      <c r="U269" s="114">
        <f t="shared" si="36"/>
        <v>0.23977335544499725</v>
      </c>
      <c r="X269" s="5"/>
      <c r="Y269" s="10" t="e">
        <f t="shared" si="32"/>
        <v>#REF!</v>
      </c>
      <c r="AB269" s="5"/>
      <c r="AC269" s="5"/>
      <c r="AD269" s="10" t="e">
        <f t="shared" si="34"/>
        <v>#REF!</v>
      </c>
    </row>
    <row r="270" spans="1:30" hidden="1" x14ac:dyDescent="0.35">
      <c r="A270" s="120">
        <v>202307265</v>
      </c>
      <c r="B270" s="57">
        <v>45120</v>
      </c>
      <c r="C270" s="37" t="s">
        <v>535</v>
      </c>
      <c r="D270" s="21" t="str">
        <f>VLOOKUP(C270,'Customer List'!$A$3:$N$4129,2,0)</f>
        <v xml:space="preserve">Dessert Stall 10                                          Catholic Junior College.                                 129 Whitley Road                                     Singapore 297822                                                                                      </v>
      </c>
      <c r="E270" s="42" t="s">
        <v>694</v>
      </c>
      <c r="F270" s="50">
        <v>153</v>
      </c>
      <c r="G270" s="128">
        <v>12.24</v>
      </c>
      <c r="H270" s="50"/>
      <c r="I270" s="113"/>
      <c r="J270" s="21"/>
      <c r="K270" s="50">
        <f t="shared" si="35"/>
        <v>165.24</v>
      </c>
      <c r="L270" s="136"/>
      <c r="M270" s="36"/>
      <c r="N270" s="36"/>
      <c r="O270" s="136"/>
      <c r="P270" s="136"/>
      <c r="Q270" s="136">
        <f>K270</f>
        <v>165.24</v>
      </c>
      <c r="R270" s="36"/>
      <c r="S270" s="136">
        <f t="shared" si="37"/>
        <v>0</v>
      </c>
      <c r="T270" s="61">
        <v>92.22</v>
      </c>
      <c r="U270" s="114">
        <f t="shared" si="36"/>
        <v>0.55809731299927379</v>
      </c>
      <c r="X270" s="5"/>
      <c r="Y270" s="10" t="e">
        <f t="shared" si="32"/>
        <v>#REF!</v>
      </c>
      <c r="AB270" s="5"/>
      <c r="AC270" s="5"/>
      <c r="AD270" s="10" t="e">
        <f t="shared" si="34"/>
        <v>#REF!</v>
      </c>
    </row>
    <row r="271" spans="1:30" hidden="1" x14ac:dyDescent="0.35">
      <c r="A271" s="120">
        <v>202307266</v>
      </c>
      <c r="B271" s="57">
        <v>45120</v>
      </c>
      <c r="C271" s="37" t="s">
        <v>143</v>
      </c>
      <c r="D271" s="21" t="str">
        <f>VLOOKUP(C271,'Customer List'!$A$3:$N$4129,2,0)</f>
        <v>凉凉                                                           30 Seng Poh Road #02-75,           Tiong Bahru Market,            Singapore 168898</v>
      </c>
      <c r="E271" s="42" t="s">
        <v>789</v>
      </c>
      <c r="F271" s="50">
        <v>195.89</v>
      </c>
      <c r="G271" s="128">
        <v>15.67</v>
      </c>
      <c r="H271" s="50"/>
      <c r="I271" s="113"/>
      <c r="J271" s="21"/>
      <c r="K271" s="50">
        <f t="shared" si="35"/>
        <v>211.55999999999997</v>
      </c>
      <c r="L271" s="136"/>
      <c r="M271" s="36"/>
      <c r="N271" s="36"/>
      <c r="O271" s="136"/>
      <c r="P271" s="136"/>
      <c r="Q271" s="136">
        <f>K271</f>
        <v>211.55999999999997</v>
      </c>
      <c r="R271" s="36"/>
      <c r="S271" s="136">
        <f t="shared" si="37"/>
        <v>0</v>
      </c>
      <c r="T271" s="61">
        <v>23.01</v>
      </c>
      <c r="U271" s="114">
        <f t="shared" si="36"/>
        <v>0.10876347135564381</v>
      </c>
      <c r="X271" s="5"/>
      <c r="Y271" s="10" t="e">
        <f t="shared" ref="Y271" si="38">Y270-X271</f>
        <v>#REF!</v>
      </c>
      <c r="AB271" s="5"/>
      <c r="AC271" s="5"/>
      <c r="AD271" s="10" t="e">
        <f t="shared" si="34"/>
        <v>#REF!</v>
      </c>
    </row>
    <row r="272" spans="1:30" hidden="1" x14ac:dyDescent="0.35">
      <c r="A272" s="120">
        <v>202307267</v>
      </c>
      <c r="B272" s="57">
        <v>45120</v>
      </c>
      <c r="C272" s="37" t="s">
        <v>200</v>
      </c>
      <c r="D272" s="21" t="str">
        <f>VLOOKUP(C272,'Customer List'!$A$3:$N$4129,2,0)</f>
        <v>顺发冷热清汤                                                 Blk 105, Hougang Ave 1                          #02-43 Market &amp; Food Centre, Singapore 530105</v>
      </c>
      <c r="E272" s="42" t="s">
        <v>789</v>
      </c>
      <c r="F272" s="50">
        <v>288.06</v>
      </c>
      <c r="G272" s="128">
        <v>23.04</v>
      </c>
      <c r="H272" s="50">
        <v>311.10000000000002</v>
      </c>
      <c r="I272" s="113">
        <v>45120</v>
      </c>
      <c r="J272" s="21"/>
      <c r="K272" s="50">
        <f t="shared" si="35"/>
        <v>0</v>
      </c>
      <c r="L272" s="36"/>
      <c r="M272" s="36"/>
      <c r="N272" s="36"/>
      <c r="O272" s="136"/>
      <c r="P272" s="136"/>
      <c r="Q272" s="136"/>
      <c r="R272" s="36"/>
      <c r="S272" s="136">
        <f t="shared" si="37"/>
        <v>0</v>
      </c>
      <c r="T272" s="61">
        <v>81.55</v>
      </c>
      <c r="U272" s="114">
        <f t="shared" si="36"/>
        <v>0.26213436194149786</v>
      </c>
      <c r="X272" s="5"/>
      <c r="Y272" s="10" t="e">
        <f>Y271-X272</f>
        <v>#REF!</v>
      </c>
      <c r="AB272" s="5"/>
      <c r="AC272" s="5"/>
      <c r="AD272" s="10" t="e">
        <f t="shared" si="34"/>
        <v>#REF!</v>
      </c>
    </row>
    <row r="273" spans="1:30" hidden="1" x14ac:dyDescent="0.35">
      <c r="A273" s="120">
        <v>202307268</v>
      </c>
      <c r="B273" s="57">
        <v>45120</v>
      </c>
      <c r="C273" s="37" t="s">
        <v>84</v>
      </c>
      <c r="D273" s="21" t="str">
        <f>VLOOKUP(C273,'Customer List'!$A$3:$N$4129,2,0)</f>
        <v>NEW TRENDS                                                  Stall :  Blk 75, Toa Payoh 5, Food Centre #01-23, Singapore 310075</v>
      </c>
      <c r="E273" s="42" t="s">
        <v>789</v>
      </c>
      <c r="F273" s="50">
        <v>143</v>
      </c>
      <c r="G273" s="128">
        <v>11.44</v>
      </c>
      <c r="H273" s="50"/>
      <c r="I273" s="113"/>
      <c r="J273" s="21"/>
      <c r="K273" s="50">
        <f t="shared" si="35"/>
        <v>154.44</v>
      </c>
      <c r="L273" s="136"/>
      <c r="M273" s="36"/>
      <c r="N273" s="36"/>
      <c r="O273" s="36"/>
      <c r="P273" s="36"/>
      <c r="Q273" s="136">
        <f>K273</f>
        <v>154.44</v>
      </c>
      <c r="R273" s="36"/>
      <c r="S273" s="136">
        <f t="shared" si="37"/>
        <v>0</v>
      </c>
      <c r="T273" s="61">
        <v>33.19</v>
      </c>
      <c r="U273" s="114">
        <f t="shared" si="36"/>
        <v>0.21490546490546489</v>
      </c>
      <c r="X273" s="5"/>
      <c r="Y273" s="10" t="e">
        <f t="shared" ref="Y273:Y336" si="39">Y272-X273</f>
        <v>#REF!</v>
      </c>
      <c r="AB273" s="5"/>
      <c r="AC273" s="5"/>
      <c r="AD273" s="10" t="e">
        <f t="shared" si="34"/>
        <v>#REF!</v>
      </c>
    </row>
    <row r="274" spans="1:30" hidden="1" x14ac:dyDescent="0.35">
      <c r="A274" s="120">
        <v>202307269</v>
      </c>
      <c r="B274" s="57">
        <v>45120</v>
      </c>
      <c r="C274" s="37" t="s">
        <v>160</v>
      </c>
      <c r="D274" s="21" t="str">
        <f>VLOOKUP(C274,'Customer List'!$A$3:$N$4129,2,0)</f>
        <v>谢必安新甜 品                                      Blk 828, Tampines Street 81 #01-254 Singapore 520828</v>
      </c>
      <c r="E274" s="42" t="s">
        <v>694</v>
      </c>
      <c r="F274" s="50">
        <v>193.06</v>
      </c>
      <c r="G274" s="128">
        <v>15.44</v>
      </c>
      <c r="H274" s="50">
        <v>208.5</v>
      </c>
      <c r="I274" s="113">
        <v>45120</v>
      </c>
      <c r="J274" s="21"/>
      <c r="K274" s="50">
        <f t="shared" si="35"/>
        <v>0</v>
      </c>
      <c r="L274" s="136"/>
      <c r="M274" s="36"/>
      <c r="N274" s="136"/>
      <c r="O274" s="136"/>
      <c r="P274" s="36"/>
      <c r="Q274" s="136"/>
      <c r="R274" s="36"/>
      <c r="S274" s="136">
        <f t="shared" si="37"/>
        <v>0</v>
      </c>
      <c r="T274" s="61">
        <v>55.29</v>
      </c>
      <c r="U274" s="114">
        <f t="shared" si="36"/>
        <v>0.26517985611510791</v>
      </c>
      <c r="X274" s="5"/>
      <c r="Y274" s="10" t="e">
        <f t="shared" si="39"/>
        <v>#REF!</v>
      </c>
      <c r="AB274" s="5"/>
      <c r="AC274" s="5"/>
      <c r="AD274" s="10" t="e">
        <f t="shared" si="34"/>
        <v>#REF!</v>
      </c>
    </row>
    <row r="275" spans="1:30" hidden="1" x14ac:dyDescent="0.35">
      <c r="A275" s="120">
        <v>202307270</v>
      </c>
      <c r="B275" s="57">
        <v>45120</v>
      </c>
      <c r="C275" s="37" t="s">
        <v>218</v>
      </c>
      <c r="D275" s="21" t="str">
        <f>VLOOKUP(C275,'Customer List'!$A$3:$N$4129,2,0)</f>
        <v>福记                                                          Blk254  Jurong East Street 24         #01-05  Singapore 600254</v>
      </c>
      <c r="E275" s="42" t="s">
        <v>789</v>
      </c>
      <c r="F275" s="50">
        <v>275.45999999999998</v>
      </c>
      <c r="G275" s="128">
        <v>22.04</v>
      </c>
      <c r="H275" s="50">
        <v>297.5</v>
      </c>
      <c r="I275" s="113">
        <v>45120</v>
      </c>
      <c r="J275" s="21"/>
      <c r="K275" s="50">
        <f t="shared" si="35"/>
        <v>0</v>
      </c>
      <c r="L275" s="136"/>
      <c r="M275" s="36"/>
      <c r="N275" s="136"/>
      <c r="O275" s="136"/>
      <c r="P275" s="136"/>
      <c r="Q275" s="136"/>
      <c r="R275" s="136"/>
      <c r="S275" s="136">
        <f t="shared" si="37"/>
        <v>0</v>
      </c>
      <c r="T275" s="61">
        <v>68.67</v>
      </c>
      <c r="U275" s="114">
        <f t="shared" si="36"/>
        <v>0.23082352941176471</v>
      </c>
      <c r="X275" s="5"/>
      <c r="Y275" s="10" t="e">
        <f>Y274-X275</f>
        <v>#REF!</v>
      </c>
      <c r="AB275" s="5"/>
      <c r="AC275" s="5"/>
      <c r="AD275" s="10" t="e">
        <f t="shared" si="34"/>
        <v>#REF!</v>
      </c>
    </row>
    <row r="276" spans="1:30" hidden="1" x14ac:dyDescent="0.35">
      <c r="A276" s="120">
        <v>202307271</v>
      </c>
      <c r="B276" s="57">
        <v>45121</v>
      </c>
      <c r="C276" s="37" t="s">
        <v>124</v>
      </c>
      <c r="D276" s="21" t="str">
        <f>VLOOKUP(C276,'Customer List'!$A$3:$N$4129,2,0)</f>
        <v xml:space="preserve">KOPITIAM INVESTMENT PTE LTD                      Block 15, Woodlands Loop.                #01-28, Singapore   738322.           </v>
      </c>
      <c r="E276" s="42" t="s">
        <v>11</v>
      </c>
      <c r="F276" s="50">
        <v>257</v>
      </c>
      <c r="G276" s="128">
        <v>20.56</v>
      </c>
      <c r="H276" s="50"/>
      <c r="I276" s="113"/>
      <c r="J276" s="21"/>
      <c r="K276" s="50">
        <f t="shared" si="35"/>
        <v>277.56</v>
      </c>
      <c r="L276" s="136"/>
      <c r="M276" s="36"/>
      <c r="N276" s="36"/>
      <c r="O276" s="36"/>
      <c r="P276" s="136"/>
      <c r="Q276" s="136">
        <f>K276</f>
        <v>277.56</v>
      </c>
      <c r="R276" s="36"/>
      <c r="S276" s="136">
        <f t="shared" si="37"/>
        <v>0</v>
      </c>
      <c r="T276" s="61">
        <v>64</v>
      </c>
      <c r="U276" s="114">
        <f t="shared" si="36"/>
        <v>0.23058077532785703</v>
      </c>
      <c r="X276" s="5"/>
      <c r="Y276" s="10" t="e">
        <f t="shared" si="39"/>
        <v>#REF!</v>
      </c>
      <c r="AB276" s="5"/>
      <c r="AC276" s="5"/>
      <c r="AD276" s="10" t="e">
        <f t="shared" si="34"/>
        <v>#REF!</v>
      </c>
    </row>
    <row r="277" spans="1:30" hidden="1" x14ac:dyDescent="0.35">
      <c r="A277" s="120">
        <v>202307272</v>
      </c>
      <c r="B277" s="57">
        <v>45121</v>
      </c>
      <c r="C277" s="37" t="s">
        <v>82</v>
      </c>
      <c r="D277" s="21" t="str">
        <f>VLOOKUP(C277,'Customer List'!$A$3:$N$4129,2,0)</f>
        <v>Drink &amp; Dessert Stall                                 CCK Lots1 Stall #15.                                   21 Choa Chu Kang Ave 4, #04-15.               Lot One Shoppers Mall. Singapore 689812</v>
      </c>
      <c r="E277" s="42" t="s">
        <v>789</v>
      </c>
      <c r="F277" s="50">
        <v>398.5</v>
      </c>
      <c r="G277" s="128">
        <v>31.88</v>
      </c>
      <c r="H277" s="50"/>
      <c r="I277" s="113"/>
      <c r="J277" s="21"/>
      <c r="K277" s="160">
        <f t="shared" si="35"/>
        <v>430.38</v>
      </c>
      <c r="L277" s="136"/>
      <c r="M277" s="36"/>
      <c r="N277" s="136"/>
      <c r="O277" s="136">
        <f>K277</f>
        <v>430.38</v>
      </c>
      <c r="P277" s="136"/>
      <c r="Q277" s="136"/>
      <c r="R277" s="136"/>
      <c r="S277" s="136">
        <f t="shared" si="37"/>
        <v>0</v>
      </c>
      <c r="U277" s="114">
        <f t="shared" si="36"/>
        <v>0</v>
      </c>
      <c r="X277" s="5"/>
      <c r="Y277" s="10" t="e">
        <f t="shared" si="39"/>
        <v>#REF!</v>
      </c>
      <c r="AB277" s="5"/>
      <c r="AC277" s="5"/>
      <c r="AD277" s="10" t="e">
        <f t="shared" si="34"/>
        <v>#REF!</v>
      </c>
    </row>
    <row r="278" spans="1:30" hidden="1" x14ac:dyDescent="0.35">
      <c r="A278" s="120">
        <v>202307273</v>
      </c>
      <c r="B278" s="57">
        <v>45121</v>
      </c>
      <c r="C278" s="37" t="s">
        <v>57</v>
      </c>
      <c r="D278" s="21" t="str">
        <f>VLOOKUP(C278,'Customer List'!$A$3:$N$4129,2,0)</f>
        <v xml:space="preserve">Koufu- Dessert                                                         Block 500, Toa Payoh Centre. Lorong 6     #02-30   Singapore 310500                                         </v>
      </c>
      <c r="E278" s="42" t="s">
        <v>694</v>
      </c>
      <c r="F278" s="50">
        <v>132.5</v>
      </c>
      <c r="G278" s="128">
        <v>10.6</v>
      </c>
      <c r="H278" s="50"/>
      <c r="I278" s="113"/>
      <c r="J278" s="21"/>
      <c r="K278" s="50">
        <f t="shared" si="35"/>
        <v>143.1</v>
      </c>
      <c r="L278" s="136">
        <f>K278</f>
        <v>143.1</v>
      </c>
      <c r="M278" s="36"/>
      <c r="N278" s="36"/>
      <c r="O278" s="136"/>
      <c r="P278" s="36"/>
      <c r="Q278" s="136"/>
      <c r="R278" s="36"/>
      <c r="S278" s="136">
        <f t="shared" si="37"/>
        <v>0</v>
      </c>
      <c r="T278" s="61">
        <v>20.32</v>
      </c>
      <c r="U278" s="114">
        <f t="shared" si="36"/>
        <v>0.14199860237596088</v>
      </c>
      <c r="X278" s="5"/>
      <c r="Y278" s="10" t="e">
        <f t="shared" si="39"/>
        <v>#REF!</v>
      </c>
      <c r="AB278" s="5"/>
      <c r="AC278" s="5"/>
      <c r="AD278" s="10" t="e">
        <f t="shared" si="34"/>
        <v>#REF!</v>
      </c>
    </row>
    <row r="279" spans="1:30" hidden="1" x14ac:dyDescent="0.35">
      <c r="A279" s="120">
        <v>202307274</v>
      </c>
      <c r="B279" s="57">
        <v>45121</v>
      </c>
      <c r="C279" s="37" t="s">
        <v>55</v>
      </c>
      <c r="D279" s="21" t="str">
        <f>VLOOKUP(C279,'Customer List'!$A$3:$N$4129,2,0)</f>
        <v xml:space="preserve">Koufu - Dim Sum                                                     Block 500, Toa Payoh Centre. Lorong 6     #02-30  Singapore 310500                                                                </v>
      </c>
      <c r="E279" s="42" t="s">
        <v>694</v>
      </c>
      <c r="F279" s="50">
        <v>229.6</v>
      </c>
      <c r="G279" s="128">
        <v>18.37</v>
      </c>
      <c r="H279" s="50"/>
      <c r="I279" s="113"/>
      <c r="J279" s="21"/>
      <c r="K279" s="50">
        <f t="shared" si="35"/>
        <v>247.97</v>
      </c>
      <c r="L279" s="136">
        <f>K279</f>
        <v>247.97</v>
      </c>
      <c r="M279" s="36"/>
      <c r="N279" s="36"/>
      <c r="O279" s="136"/>
      <c r="P279" s="136"/>
      <c r="Q279" s="36"/>
      <c r="R279" s="36"/>
      <c r="S279" s="136">
        <f t="shared" si="37"/>
        <v>0</v>
      </c>
      <c r="T279" s="61">
        <v>34.65</v>
      </c>
      <c r="U279" s="114">
        <f t="shared" si="36"/>
        <v>0.13973464531999838</v>
      </c>
      <c r="X279" s="5"/>
      <c r="Y279" s="10" t="e">
        <f t="shared" si="39"/>
        <v>#REF!</v>
      </c>
      <c r="AB279" s="5"/>
      <c r="AC279" s="5"/>
      <c r="AD279" s="10" t="e">
        <f t="shared" si="34"/>
        <v>#REF!</v>
      </c>
    </row>
    <row r="280" spans="1:30" hidden="1" x14ac:dyDescent="0.35">
      <c r="A280" s="120">
        <v>202307275</v>
      </c>
      <c r="B280" s="57">
        <v>45121</v>
      </c>
      <c r="C280" s="37" t="s">
        <v>779</v>
      </c>
      <c r="D280" s="21" t="str">
        <f>VLOOKUP(C280,'Customer List'!$A$3:$N$4129,2,0)</f>
        <v>R&amp;B TEA SINGAPORE                                                         9 RAFFLES BOULEVARD #01-K15 MILLENIA WALK, SINGAPORE 039596</v>
      </c>
      <c r="E280" s="42" t="s">
        <v>789</v>
      </c>
      <c r="F280" s="50">
        <v>78.599999999999994</v>
      </c>
      <c r="G280" s="128">
        <v>6.29</v>
      </c>
      <c r="H280" s="50"/>
      <c r="I280" s="113"/>
      <c r="J280" s="21"/>
      <c r="K280" s="50">
        <f t="shared" si="35"/>
        <v>84.89</v>
      </c>
      <c r="L280" s="136"/>
      <c r="M280" s="36"/>
      <c r="N280" s="136">
        <f>K280</f>
        <v>84.89</v>
      </c>
      <c r="O280" s="136"/>
      <c r="P280" s="136"/>
      <c r="Q280" s="136"/>
      <c r="R280" s="36"/>
      <c r="S280" s="136">
        <f t="shared" si="37"/>
        <v>0</v>
      </c>
      <c r="T280" s="61">
        <v>35.24</v>
      </c>
      <c r="U280" s="114">
        <f t="shared" si="36"/>
        <v>0.41512545647308285</v>
      </c>
      <c r="X280" s="5"/>
      <c r="Y280" s="10" t="e">
        <f t="shared" si="39"/>
        <v>#REF!</v>
      </c>
      <c r="AB280" s="5"/>
      <c r="AC280" s="5"/>
      <c r="AD280" s="10" t="e">
        <f t="shared" si="34"/>
        <v>#REF!</v>
      </c>
    </row>
    <row r="281" spans="1:30" hidden="1" x14ac:dyDescent="0.35">
      <c r="A281" s="120">
        <v>202307276</v>
      </c>
      <c r="B281" s="57">
        <v>45121</v>
      </c>
      <c r="C281" s="37" t="s">
        <v>117</v>
      </c>
      <c r="D281" s="21" t="str">
        <f>VLOOKUP(C281,'Customer List'!$A$3:$N$4129,2,0)</f>
        <v xml:space="preserve">Koufu - Dessert                                              Block 168 Punggol Field #01-01      Punggol Plaza Singapore 820168               </v>
      </c>
      <c r="E281" s="42" t="s">
        <v>694</v>
      </c>
      <c r="F281" s="50">
        <v>737.1</v>
      </c>
      <c r="G281" s="128">
        <v>58.97</v>
      </c>
      <c r="H281" s="50"/>
      <c r="I281" s="113"/>
      <c r="J281" s="21"/>
      <c r="K281" s="50">
        <f t="shared" si="35"/>
        <v>796.07</v>
      </c>
      <c r="L281" s="136">
        <f>K281</f>
        <v>796.07</v>
      </c>
      <c r="M281" s="36"/>
      <c r="N281" s="136"/>
      <c r="O281" s="136"/>
      <c r="P281" s="136"/>
      <c r="Q281" s="136"/>
      <c r="R281" s="36"/>
      <c r="S281" s="136">
        <f t="shared" si="37"/>
        <v>0</v>
      </c>
      <c r="T281" s="61">
        <v>219.87</v>
      </c>
      <c r="U281" s="114">
        <f t="shared" si="36"/>
        <v>0.27619430452095922</v>
      </c>
      <c r="X281" s="5"/>
      <c r="Y281" s="10" t="e">
        <f t="shared" si="39"/>
        <v>#REF!</v>
      </c>
      <c r="AB281" s="5"/>
      <c r="AC281" s="5"/>
      <c r="AD281" s="10" t="e">
        <f t="shared" si="34"/>
        <v>#REF!</v>
      </c>
    </row>
    <row r="282" spans="1:30" hidden="1" x14ac:dyDescent="0.35">
      <c r="A282" s="120">
        <v>202307277</v>
      </c>
      <c r="B282" s="57">
        <v>45121</v>
      </c>
      <c r="C282" s="37" t="s">
        <v>575</v>
      </c>
      <c r="D282" s="21" t="str">
        <f>VLOOKUP(C282,'Customer List'!$A$3:$N$4129,2,0)</f>
        <v xml:space="preserve">Koufu - DIM SUM                                          Block 168 Punggol Field #01-01      Punggol Plaza Singapore 820168               </v>
      </c>
      <c r="E282" s="42" t="s">
        <v>694</v>
      </c>
      <c r="F282" s="50">
        <v>50</v>
      </c>
      <c r="G282" s="128">
        <v>4</v>
      </c>
      <c r="H282" s="50"/>
      <c r="I282" s="113"/>
      <c r="J282" s="21"/>
      <c r="K282" s="50">
        <f t="shared" si="35"/>
        <v>54</v>
      </c>
      <c r="L282" s="136">
        <f>K282</f>
        <v>54</v>
      </c>
      <c r="M282" s="36"/>
      <c r="N282" s="36"/>
      <c r="O282" s="136"/>
      <c r="P282" s="136"/>
      <c r="Q282" s="136"/>
      <c r="R282" s="36"/>
      <c r="S282" s="136">
        <f t="shared" si="37"/>
        <v>0</v>
      </c>
      <c r="T282" s="61">
        <v>14</v>
      </c>
      <c r="U282" s="114">
        <f t="shared" si="36"/>
        <v>0.25925925925925924</v>
      </c>
      <c r="X282" s="5"/>
      <c r="Y282" s="10" t="e">
        <f t="shared" si="39"/>
        <v>#REF!</v>
      </c>
      <c r="AB282" s="5"/>
      <c r="AC282" s="5"/>
      <c r="AD282" s="10" t="e">
        <f t="shared" si="34"/>
        <v>#REF!</v>
      </c>
    </row>
    <row r="283" spans="1:30" hidden="1" x14ac:dyDescent="0.35">
      <c r="A283" s="120">
        <v>202307278</v>
      </c>
      <c r="B283" s="57">
        <v>45121</v>
      </c>
      <c r="C283" s="37" t="s">
        <v>208</v>
      </c>
      <c r="D283" s="21" t="str">
        <f>VLOOKUP(C283,'Customer List'!$A$3:$N$4129,2,0)</f>
        <v>CMPB                                                              3 Depot Road Singapore 109680</v>
      </c>
      <c r="E283" s="42" t="s">
        <v>789</v>
      </c>
      <c r="F283" s="50">
        <v>241.2</v>
      </c>
      <c r="G283" s="128">
        <v>19.3</v>
      </c>
      <c r="H283" s="50"/>
      <c r="I283" s="113"/>
      <c r="J283" s="21"/>
      <c r="K283" s="50">
        <f t="shared" si="35"/>
        <v>260.5</v>
      </c>
      <c r="L283" s="136"/>
      <c r="M283" s="36"/>
      <c r="N283" s="36"/>
      <c r="O283" s="36"/>
      <c r="P283" s="136"/>
      <c r="Q283" s="136">
        <f>K283</f>
        <v>260.5</v>
      </c>
      <c r="R283" s="36"/>
      <c r="S283" s="136">
        <f t="shared" si="37"/>
        <v>0</v>
      </c>
      <c r="T283" s="61">
        <v>67</v>
      </c>
      <c r="U283" s="114">
        <f t="shared" si="36"/>
        <v>0.25719769673704412</v>
      </c>
      <c r="X283" s="5"/>
      <c r="Y283" s="10" t="e">
        <f t="shared" si="39"/>
        <v>#REF!</v>
      </c>
      <c r="AB283" s="5"/>
      <c r="AC283" s="5"/>
      <c r="AD283" s="10" t="e">
        <f t="shared" si="34"/>
        <v>#REF!</v>
      </c>
    </row>
    <row r="284" spans="1:30" hidden="1" x14ac:dyDescent="0.35">
      <c r="A284" s="120">
        <v>202307279</v>
      </c>
      <c r="B284" s="57">
        <v>45121</v>
      </c>
      <c r="C284" s="37" t="s">
        <v>207</v>
      </c>
      <c r="D284" s="21" t="str">
        <f>VLOOKUP(C284,'Customer List'!$A$3:$N$4129,2,0)</f>
        <v>美江冷热甜品                                           Blk 503 #01-15 West Coast Drive Singapore 120503</v>
      </c>
      <c r="E284" s="42" t="s">
        <v>789</v>
      </c>
      <c r="F284" s="50">
        <v>120.28</v>
      </c>
      <c r="G284" s="128">
        <v>9.6199999999999992</v>
      </c>
      <c r="H284" s="50">
        <v>129.9</v>
      </c>
      <c r="I284" s="113">
        <v>45121</v>
      </c>
      <c r="J284" s="21"/>
      <c r="K284" s="50">
        <f t="shared" si="35"/>
        <v>0</v>
      </c>
      <c r="L284" s="136"/>
      <c r="M284" s="36"/>
      <c r="N284" s="136"/>
      <c r="O284" s="36"/>
      <c r="P284" s="136"/>
      <c r="Q284" s="136"/>
      <c r="R284" s="36"/>
      <c r="S284" s="136">
        <f t="shared" si="37"/>
        <v>0</v>
      </c>
      <c r="T284" s="61">
        <v>35.79</v>
      </c>
      <c r="U284" s="114">
        <f t="shared" si="36"/>
        <v>0.27551963048498845</v>
      </c>
      <c r="X284" s="5"/>
      <c r="Y284" s="10" t="e">
        <f t="shared" si="39"/>
        <v>#REF!</v>
      </c>
      <c r="AB284" s="5"/>
      <c r="AC284" s="5"/>
      <c r="AD284" s="10" t="e">
        <f t="shared" si="34"/>
        <v>#REF!</v>
      </c>
    </row>
    <row r="285" spans="1:30" hidden="1" x14ac:dyDescent="0.35">
      <c r="A285" s="120">
        <v>202307280</v>
      </c>
      <c r="B285" s="57">
        <v>45121</v>
      </c>
      <c r="C285" s="37" t="s">
        <v>166</v>
      </c>
      <c r="D285" s="21" t="str">
        <f>VLOOKUP(C285,'Customer List'!$A$3:$N$4129,2,0)</f>
        <v>Top Bean                                                   Hougang Central Bus Interchange/Beside Blk 850          #01-07 Singapore 530850</v>
      </c>
      <c r="E285" s="42" t="s">
        <v>694</v>
      </c>
      <c r="F285" s="50">
        <v>132.41</v>
      </c>
      <c r="G285" s="128">
        <v>10.59</v>
      </c>
      <c r="H285" s="50">
        <v>143</v>
      </c>
      <c r="I285" s="113">
        <v>45121</v>
      </c>
      <c r="J285" s="21"/>
      <c r="K285" s="50">
        <f t="shared" si="35"/>
        <v>0</v>
      </c>
      <c r="L285" s="136"/>
      <c r="M285" s="136"/>
      <c r="N285" s="136"/>
      <c r="O285" s="136"/>
      <c r="P285" s="36"/>
      <c r="Q285" s="136"/>
      <c r="R285" s="36"/>
      <c r="S285" s="136">
        <f t="shared" si="37"/>
        <v>0</v>
      </c>
      <c r="T285" s="61">
        <v>27.67</v>
      </c>
      <c r="U285" s="114">
        <f t="shared" si="36"/>
        <v>0.19349650349650352</v>
      </c>
      <c r="X285" s="5"/>
      <c r="Y285" s="10" t="e">
        <f t="shared" si="39"/>
        <v>#REF!</v>
      </c>
      <c r="AB285" s="5"/>
      <c r="AC285" s="5"/>
      <c r="AD285" s="10" t="e">
        <f t="shared" si="34"/>
        <v>#REF!</v>
      </c>
    </row>
    <row r="286" spans="1:30" hidden="1" x14ac:dyDescent="0.35">
      <c r="A286" s="120">
        <v>202307281</v>
      </c>
      <c r="B286" s="57">
        <v>45121</v>
      </c>
      <c r="C286" s="37" t="s">
        <v>238</v>
      </c>
      <c r="D286" s="21" t="str">
        <f>VLOOKUP(C286,'Customer List'!$A$3:$N$4129,2,0)</f>
        <v>Hougang 118                                          Hougang Ave 1, Blk.118.                    #01-1190, Singapore 530118.</v>
      </c>
      <c r="E286" s="42" t="s">
        <v>694</v>
      </c>
      <c r="F286" s="50">
        <v>106.02</v>
      </c>
      <c r="G286" s="128">
        <v>8.48</v>
      </c>
      <c r="H286" s="50">
        <v>114.5</v>
      </c>
      <c r="I286" s="113">
        <v>45121</v>
      </c>
      <c r="J286" s="21"/>
      <c r="K286" s="50">
        <f t="shared" si="35"/>
        <v>0</v>
      </c>
      <c r="L286" s="136"/>
      <c r="M286" s="36"/>
      <c r="N286" s="136"/>
      <c r="O286" s="36"/>
      <c r="P286" s="36"/>
      <c r="Q286" s="136"/>
      <c r="R286" s="36"/>
      <c r="S286" s="136">
        <f t="shared" si="37"/>
        <v>0</v>
      </c>
      <c r="T286" s="61">
        <v>44.53</v>
      </c>
      <c r="U286" s="114">
        <f t="shared" si="36"/>
        <v>0.38890829694323142</v>
      </c>
      <c r="X286" s="5"/>
      <c r="Y286" s="10" t="e">
        <f>Y285-X286</f>
        <v>#REF!</v>
      </c>
      <c r="AB286" s="5"/>
      <c r="AC286" s="5"/>
      <c r="AD286" s="10" t="e">
        <f t="shared" si="34"/>
        <v>#REF!</v>
      </c>
    </row>
    <row r="287" spans="1:30" hidden="1" x14ac:dyDescent="0.35">
      <c r="A287" s="120">
        <v>202307282</v>
      </c>
      <c r="B287" s="57">
        <v>45121</v>
      </c>
      <c r="C287" s="37" t="s">
        <v>255</v>
      </c>
      <c r="D287" s="21" t="str">
        <f>VLOOKUP(C287,'Customer List'!$A$3:$N$4129,2,0)</f>
        <v>TEL: 91858264                                       Blk 883 , Woodlands North Plaza. Woodlands Street 82.  #01-492 Singapore 730883</v>
      </c>
      <c r="E287" s="42" t="s">
        <v>694</v>
      </c>
      <c r="F287" s="50">
        <v>97.22</v>
      </c>
      <c r="G287" s="128">
        <v>7.78</v>
      </c>
      <c r="H287" s="50">
        <v>105</v>
      </c>
      <c r="I287" s="113">
        <v>45121</v>
      </c>
      <c r="J287" s="21"/>
      <c r="K287" s="50">
        <f t="shared" si="35"/>
        <v>0</v>
      </c>
      <c r="L287" s="136"/>
      <c r="M287" s="136"/>
      <c r="N287" s="36"/>
      <c r="O287" s="36"/>
      <c r="P287" s="136"/>
      <c r="Q287" s="136"/>
      <c r="R287" s="36"/>
      <c r="S287" s="136">
        <f t="shared" si="37"/>
        <v>0</v>
      </c>
      <c r="T287" s="61">
        <v>23.9</v>
      </c>
      <c r="U287" s="114">
        <f t="shared" si="36"/>
        <v>0.22761904761904761</v>
      </c>
      <c r="X287" s="5"/>
      <c r="Y287" s="10" t="e">
        <f t="shared" si="39"/>
        <v>#REF!</v>
      </c>
      <c r="AB287" s="5"/>
      <c r="AC287" s="5"/>
      <c r="AD287" s="10" t="e">
        <f t="shared" si="34"/>
        <v>#REF!</v>
      </c>
    </row>
    <row r="288" spans="1:30" hidden="1" x14ac:dyDescent="0.35">
      <c r="A288" s="120">
        <v>202307283</v>
      </c>
      <c r="B288" s="57">
        <v>45121</v>
      </c>
      <c r="C288" s="37" t="s">
        <v>148</v>
      </c>
      <c r="D288" s="21" t="str">
        <f>VLOOKUP(C288,'Customer List'!$A$3:$N$4129,2,0)</f>
        <v>Fruitopia                                                     Adam Road #01-29</v>
      </c>
      <c r="E288" s="42" t="s">
        <v>789</v>
      </c>
      <c r="F288" s="50">
        <v>281.48</v>
      </c>
      <c r="G288" s="128">
        <v>22.52</v>
      </c>
      <c r="H288" s="50"/>
      <c r="I288" s="113"/>
      <c r="J288" s="21"/>
      <c r="K288" s="50">
        <f t="shared" si="35"/>
        <v>304</v>
      </c>
      <c r="L288" s="136"/>
      <c r="M288" s="136"/>
      <c r="N288" s="36"/>
      <c r="O288" s="36"/>
      <c r="P288" s="36"/>
      <c r="Q288" s="136">
        <f>K288</f>
        <v>304</v>
      </c>
      <c r="R288" s="36"/>
      <c r="S288" s="136">
        <f t="shared" si="37"/>
        <v>0</v>
      </c>
      <c r="T288" s="61">
        <v>142.26</v>
      </c>
      <c r="U288" s="114">
        <f t="shared" si="36"/>
        <v>0.46796052631578944</v>
      </c>
      <c r="X288" s="5"/>
      <c r="Y288" s="10" t="e">
        <f t="shared" si="39"/>
        <v>#REF!</v>
      </c>
      <c r="AB288" s="5"/>
      <c r="AC288" s="5"/>
      <c r="AD288" s="10" t="e">
        <f t="shared" si="34"/>
        <v>#REF!</v>
      </c>
    </row>
    <row r="289" spans="1:30" hidden="1" x14ac:dyDescent="0.35">
      <c r="A289" s="120">
        <v>202307284</v>
      </c>
      <c r="B289" s="57">
        <v>45121</v>
      </c>
      <c r="C289" s="37" t="s">
        <v>784</v>
      </c>
      <c r="D289" s="21" t="str">
        <f>VLOOKUP(C289,'Customer List'!$A$3:$N$4129,2,0)</f>
        <v>Tiong Bahru Soya Bean                                                        52 Tiong Bahru Road #02-63.    Singapore 168716</v>
      </c>
      <c r="E289" s="42" t="s">
        <v>789</v>
      </c>
      <c r="F289" s="50">
        <v>173</v>
      </c>
      <c r="G289" s="128">
        <v>13.84</v>
      </c>
      <c r="H289" s="50">
        <v>186.84</v>
      </c>
      <c r="I289" s="113">
        <v>45121</v>
      </c>
      <c r="J289" s="21"/>
      <c r="K289" s="50">
        <f t="shared" si="35"/>
        <v>0</v>
      </c>
      <c r="L289" s="136"/>
      <c r="M289" s="36"/>
      <c r="N289" s="36"/>
      <c r="O289" s="36"/>
      <c r="P289" s="136"/>
      <c r="Q289" s="136"/>
      <c r="R289" s="36"/>
      <c r="S289" s="136">
        <f t="shared" si="37"/>
        <v>0</v>
      </c>
      <c r="T289" s="61">
        <v>41.05</v>
      </c>
      <c r="U289" s="114">
        <f t="shared" si="36"/>
        <v>0.21970670092057373</v>
      </c>
      <c r="X289" s="5"/>
      <c r="Y289" s="10" t="e">
        <f t="shared" si="39"/>
        <v>#REF!</v>
      </c>
      <c r="AB289" s="5"/>
      <c r="AC289" s="5"/>
      <c r="AD289" s="10" t="e">
        <f t="shared" si="34"/>
        <v>#REF!</v>
      </c>
    </row>
    <row r="290" spans="1:30" hidden="1" x14ac:dyDescent="0.35">
      <c r="A290" s="120">
        <v>202307285</v>
      </c>
      <c r="B290" s="57">
        <v>45121</v>
      </c>
      <c r="C290" s="37" t="s">
        <v>116</v>
      </c>
      <c r="D290" s="21" t="str">
        <f>VLOOKUP(C290,'Customer List'!$A$3:$N$4129,2,0)</f>
        <v xml:space="preserve"> Punggol OASIS (Gourmet Paradise)      681 Punggol Drive #04-01               OASIS Terraces, Singapore 820681</v>
      </c>
      <c r="E290" s="42" t="s">
        <v>694</v>
      </c>
      <c r="F290" s="50">
        <v>3.6</v>
      </c>
      <c r="G290" s="128">
        <v>0.28999999999999998</v>
      </c>
      <c r="H290" s="50"/>
      <c r="I290" s="113"/>
      <c r="J290" s="21"/>
      <c r="K290" s="50">
        <f t="shared" si="35"/>
        <v>3.89</v>
      </c>
      <c r="L290" s="136">
        <f>K290</f>
        <v>3.89</v>
      </c>
      <c r="M290" s="36"/>
      <c r="N290" s="36"/>
      <c r="O290" s="136"/>
      <c r="P290" s="136"/>
      <c r="Q290" s="136"/>
      <c r="R290" s="36"/>
      <c r="S290" s="136">
        <f t="shared" si="37"/>
        <v>0</v>
      </c>
      <c r="T290" s="61">
        <v>1.33</v>
      </c>
      <c r="U290" s="114">
        <f t="shared" si="36"/>
        <v>0.34190231362467866</v>
      </c>
      <c r="X290" s="5"/>
      <c r="Y290" s="10" t="e">
        <f t="shared" si="39"/>
        <v>#REF!</v>
      </c>
      <c r="AB290" s="5"/>
      <c r="AC290" s="5"/>
      <c r="AD290" s="10" t="e">
        <f t="shared" si="34"/>
        <v>#REF!</v>
      </c>
    </row>
    <row r="291" spans="1:30" hidden="1" x14ac:dyDescent="0.35">
      <c r="A291" s="120">
        <v>202307286</v>
      </c>
      <c r="B291" s="57">
        <v>45121</v>
      </c>
      <c r="C291" s="37" t="s">
        <v>592</v>
      </c>
      <c r="D291" s="21" t="str">
        <f>VLOOKUP(C291,'Customer List'!$A$3:$N$4129,2,0)</f>
        <v xml:space="preserve">FOOD REPUBLIC PTE LTD                                   Vivo City @Juice Bar #20                                         1, Harbourfront Walk #03-01, VivoCity   Singapore 098585                           </v>
      </c>
      <c r="E291" s="42" t="s">
        <v>789</v>
      </c>
      <c r="F291" s="50">
        <v>47.52</v>
      </c>
      <c r="G291" s="128">
        <v>3.8</v>
      </c>
      <c r="H291" s="50"/>
      <c r="I291" s="113"/>
      <c r="J291" s="21"/>
      <c r="K291" s="50">
        <f t="shared" si="35"/>
        <v>51.32</v>
      </c>
      <c r="L291" s="136"/>
      <c r="M291" s="36"/>
      <c r="N291" s="136"/>
      <c r="O291" s="136"/>
      <c r="P291" s="136">
        <f>K291</f>
        <v>51.32</v>
      </c>
      <c r="Q291" s="136"/>
      <c r="R291" s="36"/>
      <c r="S291" s="136">
        <f t="shared" si="37"/>
        <v>0</v>
      </c>
      <c r="T291" s="61">
        <v>15.84</v>
      </c>
      <c r="U291" s="114">
        <f t="shared" si="36"/>
        <v>0.30865159781761498</v>
      </c>
      <c r="X291" s="5"/>
      <c r="Y291" s="10" t="e">
        <f t="shared" si="39"/>
        <v>#REF!</v>
      </c>
      <c r="AB291" s="5"/>
      <c r="AC291" s="5"/>
      <c r="AD291" s="10" t="e">
        <f t="shared" si="34"/>
        <v>#REF!</v>
      </c>
    </row>
    <row r="292" spans="1:30" hidden="1" x14ac:dyDescent="0.35">
      <c r="A292" s="120">
        <v>202307287</v>
      </c>
      <c r="B292" s="57">
        <v>45121</v>
      </c>
      <c r="C292" s="37" t="s">
        <v>526</v>
      </c>
      <c r="D292" s="21" t="str">
        <f>VLOOKUP(C292,'Customer List'!$A$3:$N$4129,2,0)</f>
        <v xml:space="preserve">FOOD REPUBLIC PTE LTD                                  Somerset Orchard@JUICE BAR No: 17   313 Orchard Road #05-01                Singapore 238895                           </v>
      </c>
      <c r="E292" s="42" t="s">
        <v>789</v>
      </c>
      <c r="F292" s="50">
        <v>17.82</v>
      </c>
      <c r="G292" s="128">
        <v>1.43</v>
      </c>
      <c r="H292" s="50"/>
      <c r="I292" s="113"/>
      <c r="J292" s="21"/>
      <c r="K292" s="50">
        <f t="shared" si="35"/>
        <v>19.25</v>
      </c>
      <c r="L292" s="136"/>
      <c r="M292" s="36"/>
      <c r="N292" s="36"/>
      <c r="O292" s="136"/>
      <c r="P292" s="136">
        <f>K292</f>
        <v>19.25</v>
      </c>
      <c r="Q292" s="136"/>
      <c r="R292" s="36"/>
      <c r="S292" s="136">
        <f t="shared" si="37"/>
        <v>0</v>
      </c>
      <c r="T292" s="61">
        <v>5.94</v>
      </c>
      <c r="U292" s="114">
        <f t="shared" si="36"/>
        <v>0.30857142857142861</v>
      </c>
      <c r="X292" s="5"/>
      <c r="Y292" s="10" t="e">
        <f>Y291-X292</f>
        <v>#REF!</v>
      </c>
      <c r="AB292" s="5"/>
      <c r="AC292" s="5"/>
      <c r="AD292" s="10" t="e">
        <f t="shared" si="34"/>
        <v>#REF!</v>
      </c>
    </row>
    <row r="293" spans="1:30" hidden="1" x14ac:dyDescent="0.35">
      <c r="A293" s="120">
        <v>202307288</v>
      </c>
      <c r="B293" s="57">
        <v>45121</v>
      </c>
      <c r="C293" s="37" t="s">
        <v>600</v>
      </c>
      <c r="D293" s="21" t="str">
        <f>VLOOKUP(C293,'Customer List'!$A$3:$N$4129,2,0)</f>
        <v xml:space="preserve">FOOD REPUBLIC PTE LTD                                  Somerset Orchard@Ice shop No: 17   313 Orchard Road #05-01                Singapore 238895                           </v>
      </c>
      <c r="E293" s="42" t="s">
        <v>789</v>
      </c>
      <c r="F293" s="50">
        <v>33</v>
      </c>
      <c r="G293" s="128">
        <v>2.64</v>
      </c>
      <c r="H293" s="50"/>
      <c r="I293" s="113"/>
      <c r="J293" s="21"/>
      <c r="K293" s="50">
        <f t="shared" si="35"/>
        <v>35.64</v>
      </c>
      <c r="L293" s="136"/>
      <c r="M293" s="36"/>
      <c r="N293" s="136"/>
      <c r="O293" s="136"/>
      <c r="P293" s="136">
        <f>K293</f>
        <v>35.64</v>
      </c>
      <c r="Q293" s="136"/>
      <c r="R293" s="36"/>
      <c r="S293" s="136">
        <f t="shared" si="37"/>
        <v>0</v>
      </c>
      <c r="T293" s="61">
        <v>11</v>
      </c>
      <c r="U293" s="114">
        <f t="shared" si="36"/>
        <v>0.30864197530864196</v>
      </c>
      <c r="X293" s="5"/>
      <c r="Y293" s="10" t="e">
        <f t="shared" si="39"/>
        <v>#REF!</v>
      </c>
      <c r="AB293" s="5"/>
      <c r="AC293" s="5"/>
      <c r="AD293" s="10" t="e">
        <f t="shared" si="34"/>
        <v>#REF!</v>
      </c>
    </row>
    <row r="294" spans="1:30" hidden="1" x14ac:dyDescent="0.35">
      <c r="A294" s="120">
        <v>202307289</v>
      </c>
      <c r="B294" s="57">
        <v>45121</v>
      </c>
      <c r="C294" s="37" t="s">
        <v>20</v>
      </c>
      <c r="D294" s="21" t="str">
        <f>VLOOKUP(C294,'Customer List'!$A$3:$N$4129,2,0)</f>
        <v>Koufu Rasapura Masters                    2, Bayfront Avenue #B2-49A/50A Singapore 018972                               (Fruit)</v>
      </c>
      <c r="E294" s="42" t="s">
        <v>789</v>
      </c>
      <c r="F294" s="50">
        <v>70</v>
      </c>
      <c r="G294" s="128">
        <v>5.6</v>
      </c>
      <c r="H294" s="50"/>
      <c r="I294" s="113"/>
      <c r="J294" s="21"/>
      <c r="K294" s="50">
        <f t="shared" si="35"/>
        <v>75.599999999999994</v>
      </c>
      <c r="L294" s="136">
        <f>K294</f>
        <v>75.599999999999994</v>
      </c>
      <c r="M294" s="36"/>
      <c r="N294" s="136"/>
      <c r="O294" s="136"/>
      <c r="P294" s="136"/>
      <c r="Q294" s="136"/>
      <c r="R294" s="136"/>
      <c r="S294" s="136">
        <f t="shared" si="37"/>
        <v>0</v>
      </c>
      <c r="T294" s="61">
        <v>22.48</v>
      </c>
      <c r="U294" s="114">
        <f t="shared" si="36"/>
        <v>0.29735449735449737</v>
      </c>
      <c r="X294" s="5"/>
      <c r="Y294" s="10" t="e">
        <f t="shared" si="39"/>
        <v>#REF!</v>
      </c>
      <c r="AB294" s="5"/>
      <c r="AC294" s="5"/>
      <c r="AD294" s="10" t="e">
        <f t="shared" si="34"/>
        <v>#REF!</v>
      </c>
    </row>
    <row r="295" spans="1:30" hidden="1" x14ac:dyDescent="0.35">
      <c r="A295" s="120">
        <v>202307290</v>
      </c>
      <c r="B295" s="57">
        <v>45121</v>
      </c>
      <c r="C295" s="37" t="s">
        <v>21</v>
      </c>
      <c r="D295" s="21" t="str">
        <f>VLOOKUP(C295,'Customer List'!$A$3:$N$4129,2,0)</f>
        <v>Koufu Rasapura Masters                    2, Bayfront Avenue #B2-49A/50A Singapore 018972                               (Drink)</v>
      </c>
      <c r="E295" s="42" t="s">
        <v>789</v>
      </c>
      <c r="F295" s="50">
        <v>45</v>
      </c>
      <c r="G295" s="128">
        <v>3.6</v>
      </c>
      <c r="H295" s="50"/>
      <c r="I295" s="113"/>
      <c r="J295" s="21"/>
      <c r="K295" s="50">
        <f t="shared" si="35"/>
        <v>48.6</v>
      </c>
      <c r="L295" s="136">
        <f>K295</f>
        <v>48.6</v>
      </c>
      <c r="M295" s="36"/>
      <c r="N295" s="136"/>
      <c r="O295" s="36"/>
      <c r="P295" s="36"/>
      <c r="Q295" s="136"/>
      <c r="R295" s="36"/>
      <c r="S295" s="136">
        <f t="shared" si="37"/>
        <v>0</v>
      </c>
      <c r="T295" s="61">
        <v>4.0999999999999996</v>
      </c>
      <c r="U295" s="114">
        <f t="shared" si="36"/>
        <v>8.4362139917695464E-2</v>
      </c>
      <c r="X295" s="5"/>
      <c r="Y295" s="10" t="e">
        <f t="shared" si="39"/>
        <v>#REF!</v>
      </c>
      <c r="AB295" s="5"/>
      <c r="AC295" s="5"/>
      <c r="AD295" s="10" t="e">
        <f t="shared" si="34"/>
        <v>#REF!</v>
      </c>
    </row>
    <row r="296" spans="1:30" hidden="1" x14ac:dyDescent="0.35">
      <c r="A296" s="120">
        <v>202307291</v>
      </c>
      <c r="B296" s="57">
        <v>45121</v>
      </c>
      <c r="C296" s="37" t="s">
        <v>149</v>
      </c>
      <c r="D296" s="21" t="str">
        <f>VLOOKUP(C296,'Customer List'!$A$3:$N$4129,2,0)</f>
        <v xml:space="preserve">顺兴                                                      Margaret Drive Hawker Centre    38A, Margaret Drive #02-24   Singapore 142038      </v>
      </c>
      <c r="E296" s="42" t="s">
        <v>789</v>
      </c>
      <c r="F296" s="50">
        <v>332.54</v>
      </c>
      <c r="G296" s="128">
        <v>26.6</v>
      </c>
      <c r="H296" s="50">
        <v>359.14</v>
      </c>
      <c r="I296" s="113">
        <v>45121</v>
      </c>
      <c r="J296" s="21"/>
      <c r="K296" s="50">
        <f t="shared" si="35"/>
        <v>5.6843418860808015E-14</v>
      </c>
      <c r="L296" s="136"/>
      <c r="M296" s="36"/>
      <c r="N296" s="136"/>
      <c r="O296" s="36"/>
      <c r="P296" s="36"/>
      <c r="Q296" s="136"/>
      <c r="R296" s="36"/>
      <c r="S296" s="136">
        <f t="shared" si="37"/>
        <v>5.6843418860808015E-14</v>
      </c>
      <c r="T296" s="61">
        <v>76.41</v>
      </c>
      <c r="U296" s="114">
        <f t="shared" si="36"/>
        <v>0.21275825583337971</v>
      </c>
      <c r="X296" s="5"/>
      <c r="Y296" s="10" t="e">
        <f t="shared" si="39"/>
        <v>#REF!</v>
      </c>
      <c r="AB296" s="5"/>
      <c r="AC296" s="5"/>
      <c r="AD296" s="10" t="e">
        <f t="shared" si="34"/>
        <v>#REF!</v>
      </c>
    </row>
    <row r="297" spans="1:30" hidden="1" x14ac:dyDescent="0.35">
      <c r="A297" s="120">
        <v>202307292</v>
      </c>
      <c r="B297" s="57">
        <v>45121</v>
      </c>
      <c r="C297" s="37" t="s">
        <v>83</v>
      </c>
      <c r="D297" s="21" t="str">
        <f>VLOOKUP(C297,'Customer List'!$A$3:$N$4129,2,0)</f>
        <v xml:space="preserve">Koufu - Dessert                                     Gourmet Paradise  Toa Payoh Lorong 6, Blk 480 #B1-01 Singapore     </v>
      </c>
      <c r="E297" s="42" t="s">
        <v>694</v>
      </c>
      <c r="F297" s="50">
        <v>203</v>
      </c>
      <c r="G297" s="128">
        <v>16.239999999999998</v>
      </c>
      <c r="H297" s="50"/>
      <c r="I297" s="113"/>
      <c r="J297" s="21"/>
      <c r="K297" s="50">
        <f t="shared" si="35"/>
        <v>219.24</v>
      </c>
      <c r="L297" s="136">
        <f>K297</f>
        <v>219.24</v>
      </c>
      <c r="M297" s="36"/>
      <c r="N297" s="136"/>
      <c r="O297" s="136"/>
      <c r="P297" s="36"/>
      <c r="Q297" s="136"/>
      <c r="R297" s="36"/>
      <c r="S297" s="136">
        <f t="shared" si="37"/>
        <v>0</v>
      </c>
      <c r="T297" s="61">
        <v>42.3</v>
      </c>
      <c r="U297" s="114">
        <f t="shared" si="36"/>
        <v>0.19293924466338258</v>
      </c>
      <c r="X297" s="5"/>
      <c r="Y297" s="10" t="e">
        <f t="shared" si="39"/>
        <v>#REF!</v>
      </c>
      <c r="AB297" s="5"/>
      <c r="AC297" s="5"/>
      <c r="AD297" s="10" t="e">
        <f t="shared" si="34"/>
        <v>#REF!</v>
      </c>
    </row>
    <row r="298" spans="1:30" hidden="1" x14ac:dyDescent="0.35">
      <c r="A298" s="120">
        <v>202307293</v>
      </c>
      <c r="B298" s="57">
        <v>45121</v>
      </c>
      <c r="C298" s="37" t="s">
        <v>26</v>
      </c>
      <c r="D298" s="21" t="str">
        <f>VLOOKUP(C298,'Customer List'!$A$3:$N$4129,2,0)</f>
        <v>甜甜                                                                         Tiong Bahru Market. 30 Seng Poh Road #02-15. Singapore 168898</v>
      </c>
      <c r="E298" s="42" t="s">
        <v>789</v>
      </c>
      <c r="F298" s="50">
        <v>538.29999999999995</v>
      </c>
      <c r="G298" s="128">
        <f t="shared" ref="G298:G329" si="40">F298*0.08</f>
        <v>43.064</v>
      </c>
      <c r="H298" s="50"/>
      <c r="I298" s="113"/>
      <c r="J298" s="21"/>
      <c r="K298" s="50">
        <f t="shared" si="35"/>
        <v>581.36399999999992</v>
      </c>
      <c r="L298" s="136"/>
      <c r="M298" s="36"/>
      <c r="N298" s="136"/>
      <c r="O298" s="136"/>
      <c r="P298" s="36"/>
      <c r="Q298" s="136">
        <f>K298</f>
        <v>581.36399999999992</v>
      </c>
      <c r="R298" s="36"/>
      <c r="S298" s="136">
        <f t="shared" si="37"/>
        <v>0</v>
      </c>
      <c r="T298" s="61">
        <v>166.35</v>
      </c>
      <c r="U298" s="114">
        <f t="shared" si="36"/>
        <v>0.2861374285301464</v>
      </c>
      <c r="X298" s="5"/>
      <c r="Y298" s="10" t="e">
        <f t="shared" si="39"/>
        <v>#REF!</v>
      </c>
      <c r="AB298" s="5"/>
      <c r="AC298" s="5"/>
      <c r="AD298" s="10" t="e">
        <f t="shared" si="34"/>
        <v>#REF!</v>
      </c>
    </row>
    <row r="299" spans="1:30" hidden="1" x14ac:dyDescent="0.35">
      <c r="A299" s="120">
        <v>202307294</v>
      </c>
      <c r="B299" s="57">
        <v>45122</v>
      </c>
      <c r="C299" s="37" t="s">
        <v>998</v>
      </c>
      <c r="D299" s="21" t="str">
        <f>VLOOKUP(C299,'Customer List'!$A$3:$N$4129,2,0)</f>
        <v xml:space="preserve">Koufu - Dessert                                                                                          Tampines Street 32,   Tampines Mart. Singapore 529287.             </v>
      </c>
      <c r="E299" s="42" t="s">
        <v>694</v>
      </c>
      <c r="F299" s="50">
        <v>262.39999999999998</v>
      </c>
      <c r="G299" s="128">
        <v>20.99</v>
      </c>
      <c r="H299" s="50"/>
      <c r="I299" s="113"/>
      <c r="J299" s="21"/>
      <c r="K299" s="50">
        <f t="shared" si="35"/>
        <v>283.39</v>
      </c>
      <c r="L299" s="136">
        <f>K299</f>
        <v>283.39</v>
      </c>
      <c r="M299" s="36"/>
      <c r="N299" s="136"/>
      <c r="O299" s="136"/>
      <c r="P299" s="36"/>
      <c r="Q299" s="136"/>
      <c r="R299" s="36"/>
      <c r="S299" s="136">
        <f t="shared" si="37"/>
        <v>0</v>
      </c>
      <c r="T299" s="61">
        <v>87.38</v>
      </c>
      <c r="U299" s="114">
        <f t="shared" si="36"/>
        <v>0.3083383323335333</v>
      </c>
      <c r="X299" s="5"/>
      <c r="Y299" s="10" t="e">
        <f>Y298-X299</f>
        <v>#REF!</v>
      </c>
      <c r="AB299" s="5"/>
      <c r="AC299" s="5"/>
      <c r="AD299" s="10" t="e">
        <f t="shared" si="34"/>
        <v>#REF!</v>
      </c>
    </row>
    <row r="300" spans="1:30" hidden="1" x14ac:dyDescent="0.35">
      <c r="A300" s="120">
        <v>202307295</v>
      </c>
      <c r="B300" s="57">
        <v>45122</v>
      </c>
      <c r="C300" s="37" t="s">
        <v>975</v>
      </c>
      <c r="D300" s="21" t="str">
        <f>VLOOKUP(C300,'Customer List'!$A$3:$N$4129,2,0)</f>
        <v>Fusionoplis One                                            1 Fusionopolis Way Basement 2    #B2-02 Singapore 138632                                    (Dessert)</v>
      </c>
      <c r="E300" s="42" t="s">
        <v>789</v>
      </c>
      <c r="F300" s="50">
        <v>199</v>
      </c>
      <c r="G300" s="128">
        <v>15.92</v>
      </c>
      <c r="H300" s="50"/>
      <c r="I300" s="113"/>
      <c r="J300" s="21"/>
      <c r="K300" s="50">
        <f t="shared" si="35"/>
        <v>214.92</v>
      </c>
      <c r="L300" s="136">
        <f>K300</f>
        <v>214.92</v>
      </c>
      <c r="M300" s="36"/>
      <c r="N300" s="136"/>
      <c r="O300" s="136"/>
      <c r="P300" s="36"/>
      <c r="Q300" s="136"/>
      <c r="R300" s="36"/>
      <c r="S300" s="136">
        <f t="shared" si="37"/>
        <v>0</v>
      </c>
      <c r="T300" s="61">
        <v>38.4</v>
      </c>
      <c r="U300" s="114">
        <f t="shared" si="36"/>
        <v>0.17867113344500279</v>
      </c>
      <c r="X300" s="5"/>
      <c r="Y300" s="10" t="e">
        <f t="shared" si="39"/>
        <v>#REF!</v>
      </c>
      <c r="AB300" s="5"/>
      <c r="AC300" s="5"/>
      <c r="AD300" s="10" t="e">
        <f t="shared" si="34"/>
        <v>#REF!</v>
      </c>
    </row>
    <row r="301" spans="1:30" hidden="1" x14ac:dyDescent="0.35">
      <c r="A301" s="120">
        <v>202307296</v>
      </c>
      <c r="B301" s="57">
        <v>45122</v>
      </c>
      <c r="C301" s="37" t="s">
        <v>833</v>
      </c>
      <c r="D301" s="21" t="str">
        <f>VLOOKUP(C301,'Customer List'!$A$3:$N$4129,2,0)</f>
        <v>RED LANTERN RESTAURANT PTE LTD                  249 Sembawang Road   Singapore 758352</v>
      </c>
      <c r="E301" s="42" t="s">
        <v>694</v>
      </c>
      <c r="F301" s="50">
        <v>130.5</v>
      </c>
      <c r="G301" s="128">
        <v>10.44</v>
      </c>
      <c r="H301" s="50"/>
      <c r="I301" s="113"/>
      <c r="J301" s="21"/>
      <c r="K301" s="50">
        <f t="shared" si="35"/>
        <v>140.94</v>
      </c>
      <c r="L301" s="136"/>
      <c r="M301" s="36"/>
      <c r="N301" s="136"/>
      <c r="O301" s="136"/>
      <c r="P301" s="136"/>
      <c r="Q301" s="136">
        <f>K301</f>
        <v>140.94</v>
      </c>
      <c r="R301" s="36"/>
      <c r="S301" s="136">
        <f t="shared" si="37"/>
        <v>0</v>
      </c>
      <c r="T301" s="61">
        <v>38.14</v>
      </c>
      <c r="U301" s="114">
        <f t="shared" si="36"/>
        <v>0.27061160777635873</v>
      </c>
      <c r="X301" s="5"/>
      <c r="Y301" s="10" t="e">
        <f t="shared" si="39"/>
        <v>#REF!</v>
      </c>
      <c r="AB301" s="5"/>
      <c r="AC301" s="5"/>
      <c r="AD301" s="10" t="e">
        <f t="shared" si="34"/>
        <v>#REF!</v>
      </c>
    </row>
    <row r="302" spans="1:30" hidden="1" x14ac:dyDescent="0.35">
      <c r="A302" s="120">
        <v>202307297</v>
      </c>
      <c r="B302" s="57">
        <v>45122</v>
      </c>
      <c r="C302" s="37" t="s">
        <v>907</v>
      </c>
      <c r="D302" s="21" t="str">
        <f>VLOOKUP(C302,'Customer List'!$A$3:$N$4129,2,0)</f>
        <v>R&amp;B TEA SINGAPORE                                                BLK 118 RIVERVALE DRIVE #01-K16 RIVERVALE PLAZA,                        SINGAPORE 540118</v>
      </c>
      <c r="E302" s="42" t="s">
        <v>694</v>
      </c>
      <c r="F302" s="50">
        <v>45</v>
      </c>
      <c r="G302" s="128">
        <v>3.6</v>
      </c>
      <c r="H302" s="50"/>
      <c r="I302" s="113"/>
      <c r="J302" s="21"/>
      <c r="K302" s="50">
        <f t="shared" si="35"/>
        <v>48.6</v>
      </c>
      <c r="L302" s="136"/>
      <c r="M302" s="136"/>
      <c r="N302" s="136">
        <f>K302</f>
        <v>48.6</v>
      </c>
      <c r="O302" s="36"/>
      <c r="P302" s="136"/>
      <c r="Q302" s="136"/>
      <c r="R302" s="36"/>
      <c r="S302" s="136">
        <f t="shared" si="37"/>
        <v>0</v>
      </c>
      <c r="T302" s="61">
        <v>20.52</v>
      </c>
      <c r="U302" s="114">
        <f t="shared" si="36"/>
        <v>0.42222222222222222</v>
      </c>
      <c r="X302" s="5"/>
      <c r="Y302" s="10" t="e">
        <f t="shared" si="39"/>
        <v>#REF!</v>
      </c>
      <c r="AB302" s="5"/>
      <c r="AC302" s="5"/>
      <c r="AD302" s="10" t="e">
        <f t="shared" si="34"/>
        <v>#REF!</v>
      </c>
    </row>
    <row r="303" spans="1:30" hidden="1" x14ac:dyDescent="0.35">
      <c r="A303" s="120">
        <v>202307298</v>
      </c>
      <c r="B303" s="57">
        <v>45122</v>
      </c>
      <c r="C303" s="37" t="s">
        <v>905</v>
      </c>
      <c r="D303" s="21" t="str">
        <f>VLOOKUP(C303,'Customer List'!$A$3:$N$4129,2,0)</f>
        <v>R&amp;B TEA SINGAPORE                                                301 UPPER THOMSON ROAD  #01-106 THOMSON PLAZA SINGAPORE 574408</v>
      </c>
      <c r="E303" s="42" t="s">
        <v>694</v>
      </c>
      <c r="F303" s="50">
        <v>34.200000000000003</v>
      </c>
      <c r="G303" s="128">
        <v>2.74</v>
      </c>
      <c r="H303" s="50"/>
      <c r="I303" s="113"/>
      <c r="J303" s="21"/>
      <c r="K303" s="50">
        <f t="shared" si="35"/>
        <v>36.940000000000005</v>
      </c>
      <c r="L303" s="136"/>
      <c r="M303" s="36"/>
      <c r="N303" s="136">
        <f>K303</f>
        <v>36.940000000000005</v>
      </c>
      <c r="O303" s="136"/>
      <c r="P303" s="136"/>
      <c r="Q303" s="136"/>
      <c r="R303" s="36"/>
      <c r="S303" s="136">
        <f t="shared" si="37"/>
        <v>0</v>
      </c>
      <c r="T303" s="61">
        <v>17.760000000000002</v>
      </c>
      <c r="U303" s="114">
        <f t="shared" si="36"/>
        <v>0.48077964266377909</v>
      </c>
      <c r="X303" s="5"/>
      <c r="Y303" s="10" t="e">
        <f t="shared" si="39"/>
        <v>#REF!</v>
      </c>
      <c r="AB303" s="5"/>
      <c r="AC303" s="5"/>
      <c r="AD303" s="10" t="e">
        <f t="shared" si="34"/>
        <v>#REF!</v>
      </c>
    </row>
    <row r="304" spans="1:30" hidden="1" x14ac:dyDescent="0.35">
      <c r="A304" s="120">
        <v>202307299</v>
      </c>
      <c r="B304" s="57">
        <v>45122</v>
      </c>
      <c r="C304" s="37" t="s">
        <v>940</v>
      </c>
      <c r="D304" s="21" t="str">
        <f>VLOOKUP(C304,'Customer List'!$A$3:$N$4129,2,0)</f>
        <v>R&amp;B TEA SINGAPORE                                                         20 TAMPINES CENTRAL #01-18 TAMPINES MRT, SINGAPORE 529538</v>
      </c>
      <c r="E304" s="42" t="s">
        <v>694</v>
      </c>
      <c r="F304" s="50">
        <v>43.6</v>
      </c>
      <c r="G304" s="128">
        <v>3.49</v>
      </c>
      <c r="H304" s="50"/>
      <c r="I304" s="113"/>
      <c r="J304" s="21"/>
      <c r="K304" s="50">
        <f t="shared" si="35"/>
        <v>47.09</v>
      </c>
      <c r="L304" s="136"/>
      <c r="M304" s="136"/>
      <c r="N304" s="136">
        <f>K304</f>
        <v>47.09</v>
      </c>
      <c r="O304" s="136"/>
      <c r="P304" s="136"/>
      <c r="Q304" s="136"/>
      <c r="R304" s="36"/>
      <c r="S304" s="136">
        <f t="shared" si="37"/>
        <v>0</v>
      </c>
      <c r="T304" s="61">
        <v>17.3</v>
      </c>
      <c r="U304" s="114">
        <f t="shared" si="36"/>
        <v>0.36738160968358463</v>
      </c>
      <c r="X304" s="5"/>
      <c r="Y304" s="10" t="e">
        <f t="shared" si="39"/>
        <v>#REF!</v>
      </c>
      <c r="AB304" s="5"/>
      <c r="AC304" s="5"/>
      <c r="AD304" s="10" t="e">
        <f t="shared" si="34"/>
        <v>#REF!</v>
      </c>
    </row>
    <row r="305" spans="1:30" hidden="1" x14ac:dyDescent="0.35">
      <c r="A305" s="120">
        <v>202307300</v>
      </c>
      <c r="B305" s="57">
        <v>45122</v>
      </c>
      <c r="C305" s="37" t="s">
        <v>642</v>
      </c>
      <c r="D305" s="21" t="str">
        <f>VLOOKUP(C305,'Customer List'!$A$3:$N$4129,2,0)</f>
        <v>滨海甜品                                                      Blk 248, Simei St 5. Singapore 520120</v>
      </c>
      <c r="E305" s="42" t="s">
        <v>694</v>
      </c>
      <c r="F305" s="50">
        <v>477.7</v>
      </c>
      <c r="G305" s="128">
        <v>38.22</v>
      </c>
      <c r="H305" s="50"/>
      <c r="I305" s="113"/>
      <c r="J305" s="21"/>
      <c r="K305" s="50">
        <f t="shared" si="35"/>
        <v>515.91999999999996</v>
      </c>
      <c r="L305" s="136"/>
      <c r="M305" s="136"/>
      <c r="N305" s="136"/>
      <c r="O305" s="136"/>
      <c r="P305" s="136"/>
      <c r="Q305" s="136">
        <f>K305</f>
        <v>515.91999999999996</v>
      </c>
      <c r="R305" s="36"/>
      <c r="S305" s="136">
        <f t="shared" si="37"/>
        <v>0</v>
      </c>
      <c r="T305" s="61">
        <v>122.31</v>
      </c>
      <c r="U305" s="114">
        <f t="shared" si="36"/>
        <v>0.2370716390138006</v>
      </c>
      <c r="X305" s="5"/>
      <c r="Y305" s="10" t="e">
        <f t="shared" si="39"/>
        <v>#REF!</v>
      </c>
      <c r="AB305" s="5"/>
      <c r="AC305" s="5"/>
      <c r="AD305" s="10" t="e">
        <f t="shared" si="34"/>
        <v>#REF!</v>
      </c>
    </row>
    <row r="306" spans="1:30" hidden="1" x14ac:dyDescent="0.35">
      <c r="A306" s="120">
        <v>202307301</v>
      </c>
      <c r="B306" s="57">
        <v>45122</v>
      </c>
      <c r="C306" s="37" t="s">
        <v>985</v>
      </c>
      <c r="D306" s="21" t="str">
        <f>VLOOKUP(C306,'Customer List'!$A$3:$N$4129,2,0)</f>
        <v xml:space="preserve">FOOD REPUBLIC PTE LTD                                  Somerset Orchard@Drink stall No: 17   313 Orchard Road #05-01                Singapore 238895                           </v>
      </c>
      <c r="E306" s="42" t="s">
        <v>789</v>
      </c>
      <c r="F306" s="50">
        <v>30.78</v>
      </c>
      <c r="G306" s="128">
        <v>2.46</v>
      </c>
      <c r="H306" s="50"/>
      <c r="I306" s="113"/>
      <c r="J306" s="21"/>
      <c r="K306" s="50">
        <f t="shared" si="35"/>
        <v>33.24</v>
      </c>
      <c r="L306" s="136"/>
      <c r="M306" s="36"/>
      <c r="N306" s="36"/>
      <c r="O306" s="136"/>
      <c r="P306" s="136">
        <f>K306</f>
        <v>33.24</v>
      </c>
      <c r="Q306" s="136"/>
      <c r="R306" s="36"/>
      <c r="S306" s="136">
        <f t="shared" si="37"/>
        <v>0</v>
      </c>
      <c r="T306" s="61">
        <v>12.42</v>
      </c>
      <c r="U306" s="114">
        <f t="shared" si="36"/>
        <v>0.37364620938628157</v>
      </c>
      <c r="X306" s="5"/>
      <c r="Y306" s="10" t="e">
        <f t="shared" si="39"/>
        <v>#REF!</v>
      </c>
      <c r="AB306" s="5"/>
      <c r="AC306" s="5"/>
      <c r="AD306" s="10" t="e">
        <f t="shared" si="34"/>
        <v>#REF!</v>
      </c>
    </row>
    <row r="307" spans="1:30" hidden="1" x14ac:dyDescent="0.35">
      <c r="A307" s="120">
        <v>202307302</v>
      </c>
      <c r="B307" s="57">
        <v>45122</v>
      </c>
      <c r="C307" s="37" t="s">
        <v>927</v>
      </c>
      <c r="D307" s="21" t="str">
        <f>VLOOKUP(C307,'Customer List'!$A$3:$N$4129,2,0)</f>
        <v xml:space="preserve">FOOD REPUBLIC PTE LTD                                  Somerset Orchard@Ice shop No: 17   313 Orchard Road #05-01                Singapore 238895                           </v>
      </c>
      <c r="E307" s="42" t="s">
        <v>789</v>
      </c>
      <c r="F307" s="50">
        <v>170</v>
      </c>
      <c r="G307" s="128">
        <v>13.6</v>
      </c>
      <c r="H307" s="50"/>
      <c r="I307" s="113"/>
      <c r="J307" s="21"/>
      <c r="K307" s="50">
        <f t="shared" si="35"/>
        <v>183.6</v>
      </c>
      <c r="L307" s="136"/>
      <c r="M307" s="36"/>
      <c r="N307" s="36"/>
      <c r="O307" s="36"/>
      <c r="P307" s="136">
        <f>K307</f>
        <v>183.6</v>
      </c>
      <c r="Q307" s="136"/>
      <c r="R307" s="36"/>
      <c r="S307" s="136">
        <f t="shared" si="37"/>
        <v>0</v>
      </c>
      <c r="T307" s="61">
        <v>55.27</v>
      </c>
      <c r="U307" s="114">
        <f t="shared" si="36"/>
        <v>0.30103485838779959</v>
      </c>
      <c r="X307" s="5"/>
      <c r="Y307" s="10" t="e">
        <f t="shared" si="39"/>
        <v>#REF!</v>
      </c>
      <c r="AB307" s="5"/>
      <c r="AC307" s="5"/>
      <c r="AD307" s="10" t="e">
        <f t="shared" si="34"/>
        <v>#REF!</v>
      </c>
    </row>
    <row r="308" spans="1:30" hidden="1" x14ac:dyDescent="0.35">
      <c r="A308" s="120">
        <v>202307303</v>
      </c>
      <c r="B308" s="57">
        <v>45122</v>
      </c>
      <c r="C308" s="37" t="s">
        <v>917</v>
      </c>
      <c r="D308" s="21" t="str">
        <f>VLOOKUP(C308,'Customer List'!$A$3:$N$4129,2,0)</f>
        <v xml:space="preserve">FOOD REPUBLIC PTE LTD                                   Vivo City @Ice Shop #16                                         1, Harbourfront Walk #03-01, VivoCity   Singapore 098585                           </v>
      </c>
      <c r="E308" s="42" t="s">
        <v>789</v>
      </c>
      <c r="F308" s="50">
        <v>73.900000000000006</v>
      </c>
      <c r="G308" s="128">
        <v>5.91</v>
      </c>
      <c r="H308" s="50"/>
      <c r="I308" s="113"/>
      <c r="J308" s="21"/>
      <c r="K308" s="50">
        <f t="shared" si="35"/>
        <v>79.81</v>
      </c>
      <c r="L308" s="36"/>
      <c r="M308" s="36"/>
      <c r="N308" s="36"/>
      <c r="O308" s="136"/>
      <c r="P308" s="136">
        <f>K308</f>
        <v>79.81</v>
      </c>
      <c r="Q308" s="136"/>
      <c r="R308" s="36"/>
      <c r="S308" s="136">
        <f t="shared" si="37"/>
        <v>0</v>
      </c>
      <c r="T308" s="61">
        <v>29.73</v>
      </c>
      <c r="U308" s="114">
        <f t="shared" si="36"/>
        <v>0.37250971056258614</v>
      </c>
      <c r="X308" s="5"/>
      <c r="Y308" s="10" t="e">
        <f t="shared" si="39"/>
        <v>#REF!</v>
      </c>
      <c r="AB308" s="5"/>
      <c r="AC308" s="5"/>
      <c r="AD308" s="10" t="e">
        <f t="shared" si="34"/>
        <v>#REF!</v>
      </c>
    </row>
    <row r="309" spans="1:30" hidden="1" x14ac:dyDescent="0.35">
      <c r="A309" s="120">
        <v>202307304</v>
      </c>
      <c r="B309" s="57">
        <v>45122</v>
      </c>
      <c r="C309" s="155" t="s">
        <v>916</v>
      </c>
      <c r="D309" s="21" t="str">
        <f>VLOOKUP(C309,'Customer List'!$A$3:$N$4129,2,0)</f>
        <v xml:space="preserve">FOOD REPUBLIC PTE LTD                                   Vivo City @Drink Stall #16A                                         1, Harbourfront Walk #03-01, VivoCity   Singapore 098585                           </v>
      </c>
      <c r="E309" s="42" t="s">
        <v>789</v>
      </c>
      <c r="F309" s="50">
        <v>95</v>
      </c>
      <c r="G309" s="128">
        <v>7.6</v>
      </c>
      <c r="H309" s="50"/>
      <c r="I309" s="113"/>
      <c r="J309" s="21"/>
      <c r="K309" s="50">
        <f t="shared" si="35"/>
        <v>102.6</v>
      </c>
      <c r="L309" s="136"/>
      <c r="M309" s="36"/>
      <c r="N309" s="36"/>
      <c r="O309" s="36"/>
      <c r="P309" s="136">
        <f>K309</f>
        <v>102.6</v>
      </c>
      <c r="Q309" s="136"/>
      <c r="R309" s="36"/>
      <c r="S309" s="136">
        <f t="shared" si="37"/>
        <v>0</v>
      </c>
      <c r="T309" s="61">
        <v>34.07</v>
      </c>
      <c r="U309" s="114">
        <f t="shared" si="36"/>
        <v>0.33206627680311895</v>
      </c>
      <c r="X309" s="5"/>
      <c r="Y309" s="10" t="e">
        <f t="shared" si="39"/>
        <v>#REF!</v>
      </c>
      <c r="AB309" s="5"/>
      <c r="AC309" s="5"/>
      <c r="AD309" s="10" t="e">
        <f t="shared" si="34"/>
        <v>#REF!</v>
      </c>
    </row>
    <row r="310" spans="1:30" hidden="1" x14ac:dyDescent="0.35">
      <c r="A310" s="120">
        <v>202307305</v>
      </c>
      <c r="B310" s="57">
        <v>45122</v>
      </c>
      <c r="C310" s="37" t="s">
        <v>671</v>
      </c>
      <c r="D310" s="21" t="str">
        <f>VLOOKUP(C310,'Customer List'!$A$3:$N$4129,2,0)</f>
        <v xml:space="preserve">DELI ASIA (S) PTE LTD                                      1, Woodlands Height #01-03                             SINGAPORE 737859                  </v>
      </c>
      <c r="E310" s="42" t="s">
        <v>789</v>
      </c>
      <c r="F310" s="50">
        <v>2200</v>
      </c>
      <c r="G310" s="128">
        <v>176</v>
      </c>
      <c r="H310" s="50"/>
      <c r="I310" s="113"/>
      <c r="J310" s="21"/>
      <c r="K310" s="50">
        <f t="shared" si="35"/>
        <v>2376</v>
      </c>
      <c r="L310" s="136"/>
      <c r="M310" s="136">
        <f>K310</f>
        <v>2376</v>
      </c>
      <c r="N310" s="36"/>
      <c r="O310" s="136"/>
      <c r="P310" s="36"/>
      <c r="Q310" s="136"/>
      <c r="R310" s="136"/>
      <c r="S310" s="136">
        <f t="shared" si="37"/>
        <v>0</v>
      </c>
      <c r="T310" s="61">
        <v>250</v>
      </c>
      <c r="U310" s="114">
        <f t="shared" si="36"/>
        <v>0.10521885521885523</v>
      </c>
      <c r="X310" s="5"/>
      <c r="Y310" s="10" t="e">
        <f t="shared" si="39"/>
        <v>#REF!</v>
      </c>
      <c r="AB310" s="5"/>
      <c r="AC310" s="5"/>
      <c r="AD310" s="10" t="e">
        <f t="shared" si="34"/>
        <v>#REF!</v>
      </c>
    </row>
    <row r="311" spans="1:30" hidden="1" x14ac:dyDescent="0.35">
      <c r="A311" s="120">
        <v>202307306</v>
      </c>
      <c r="B311" s="57">
        <v>45122</v>
      </c>
      <c r="C311" s="37" t="s">
        <v>662</v>
      </c>
      <c r="D311" s="21" t="str">
        <f>VLOOKUP(C311,'Customer List'!$A$3:$N$4129,2,0)</f>
        <v>樟宜村甜品屋                                       Changi Village Hawker Centre,                    2 Changi Village Road   #01-08 Singapore 500002</v>
      </c>
      <c r="E311" s="42" t="s">
        <v>694</v>
      </c>
      <c r="F311" s="50">
        <v>295.27999999999997</v>
      </c>
      <c r="G311" s="128">
        <v>23.62</v>
      </c>
      <c r="H311" s="50"/>
      <c r="I311" s="113"/>
      <c r="J311" s="21"/>
      <c r="K311" s="50">
        <f t="shared" si="35"/>
        <v>318.89999999999998</v>
      </c>
      <c r="L311" s="136"/>
      <c r="M311" s="36"/>
      <c r="N311" s="36"/>
      <c r="O311" s="136"/>
      <c r="P311" s="36"/>
      <c r="Q311" s="136">
        <f>K311</f>
        <v>318.89999999999998</v>
      </c>
      <c r="R311" s="36"/>
      <c r="S311" s="136">
        <f t="shared" si="37"/>
        <v>0</v>
      </c>
      <c r="T311" s="61">
        <v>101.19</v>
      </c>
      <c r="U311" s="114">
        <f t="shared" si="36"/>
        <v>0.31730950141110065</v>
      </c>
      <c r="X311" s="5"/>
      <c r="Y311" s="10" t="e">
        <f t="shared" si="39"/>
        <v>#REF!</v>
      </c>
      <c r="AB311" s="5"/>
      <c r="AC311" s="5"/>
      <c r="AD311" s="10" t="e">
        <f t="shared" si="34"/>
        <v>#REF!</v>
      </c>
    </row>
    <row r="312" spans="1:30" hidden="1" x14ac:dyDescent="0.35">
      <c r="A312" s="120">
        <v>202307307</v>
      </c>
      <c r="B312" s="57">
        <v>45122</v>
      </c>
      <c r="C312" s="37" t="s">
        <v>632</v>
      </c>
      <c r="D312" s="21" t="str">
        <f>VLOOKUP(C312,'Customer List'!$A$3:$N$4129,2,0)</f>
        <v>天凉                                                             Block 120, Bukit Merah Lane 1                        #01-41 Singapore 150120</v>
      </c>
      <c r="E312" s="42" t="s">
        <v>789</v>
      </c>
      <c r="F312" s="50">
        <v>146.57</v>
      </c>
      <c r="G312" s="128">
        <v>11.73</v>
      </c>
      <c r="H312" s="50">
        <v>158.30000000000001</v>
      </c>
      <c r="I312" s="113">
        <v>45122</v>
      </c>
      <c r="J312" s="21"/>
      <c r="K312" s="50">
        <f t="shared" si="35"/>
        <v>-2.8421709430404007E-14</v>
      </c>
      <c r="L312" s="36"/>
      <c r="M312" s="36"/>
      <c r="N312" s="36"/>
      <c r="O312" s="136"/>
      <c r="P312" s="36"/>
      <c r="Q312" s="136"/>
      <c r="R312" s="36"/>
      <c r="S312" s="136">
        <f t="shared" si="37"/>
        <v>-2.8421709430404007E-14</v>
      </c>
      <c r="T312" s="61">
        <v>51.28</v>
      </c>
      <c r="U312" s="114">
        <f t="shared" si="36"/>
        <v>0.32394188250157935</v>
      </c>
      <c r="X312" s="5"/>
      <c r="Y312" s="10" t="e">
        <f t="shared" si="39"/>
        <v>#REF!</v>
      </c>
      <c r="AB312" s="5"/>
      <c r="AC312" s="5"/>
      <c r="AD312" s="10" t="e">
        <f t="shared" si="34"/>
        <v>#REF!</v>
      </c>
    </row>
    <row r="313" spans="1:30" hidden="1" x14ac:dyDescent="0.35">
      <c r="A313" s="120">
        <v>202307308</v>
      </c>
      <c r="B313" s="57">
        <v>45122</v>
      </c>
      <c r="C313" s="37" t="s">
        <v>647</v>
      </c>
      <c r="D313" s="21" t="str">
        <f>VLOOKUP(C313,'Customer List'!$A$3:$N$4129,2,0)</f>
        <v>甜甜                                                                         Tiong Bahru Market. 30 Seng Poh Road #02-15. Singapore 168898</v>
      </c>
      <c r="E313" s="42"/>
      <c r="F313" s="50">
        <v>27.6</v>
      </c>
      <c r="G313" s="128">
        <v>2.21</v>
      </c>
      <c r="H313" s="50"/>
      <c r="I313" s="113"/>
      <c r="J313" s="21"/>
      <c r="K313" s="50">
        <f t="shared" si="35"/>
        <v>29.810000000000002</v>
      </c>
      <c r="L313" s="136"/>
      <c r="M313" s="36"/>
      <c r="N313" s="36"/>
      <c r="O313" s="136"/>
      <c r="P313" s="36"/>
      <c r="Q313" s="136">
        <f>K313</f>
        <v>29.810000000000002</v>
      </c>
      <c r="R313" s="36"/>
      <c r="S313" s="136">
        <f t="shared" si="37"/>
        <v>0</v>
      </c>
      <c r="T313" s="61">
        <v>12.93</v>
      </c>
      <c r="U313" s="114">
        <f t="shared" si="36"/>
        <v>0.43374706474337466</v>
      </c>
      <c r="X313" s="5"/>
      <c r="Y313" s="10" t="e">
        <f t="shared" si="39"/>
        <v>#REF!</v>
      </c>
      <c r="AB313" s="5"/>
      <c r="AC313" s="5"/>
      <c r="AD313" s="10" t="e">
        <f t="shared" ref="AD313:AD375" si="41">AD312+AB313-AC313</f>
        <v>#REF!</v>
      </c>
    </row>
    <row r="314" spans="1:30" hidden="1" x14ac:dyDescent="0.35">
      <c r="A314" s="120">
        <v>202307309</v>
      </c>
      <c r="B314" s="57">
        <v>45122</v>
      </c>
      <c r="C314" s="37" t="s">
        <v>634</v>
      </c>
      <c r="D314" s="21" t="str">
        <f>VLOOKUP(C314,'Customer List'!$A$3:$N$4129,2,0)</f>
        <v xml:space="preserve">Zhu Fang Ruo                                                11 Canberra Road #01-05. Singapore 759775.              </v>
      </c>
      <c r="E314" s="42" t="s">
        <v>789</v>
      </c>
      <c r="F314" s="50">
        <v>182</v>
      </c>
      <c r="G314" s="128">
        <v>14.56</v>
      </c>
      <c r="H314" s="50"/>
      <c r="I314" s="113"/>
      <c r="J314" s="21"/>
      <c r="K314" s="50">
        <f t="shared" si="35"/>
        <v>196.56</v>
      </c>
      <c r="L314" s="136"/>
      <c r="M314" s="36"/>
      <c r="N314" s="36"/>
      <c r="O314" s="36"/>
      <c r="P314" s="136"/>
      <c r="Q314" s="136">
        <f>K314</f>
        <v>196.56</v>
      </c>
      <c r="R314" s="36"/>
      <c r="S314" s="136">
        <f t="shared" si="37"/>
        <v>0</v>
      </c>
      <c r="T314" s="61">
        <v>42.68</v>
      </c>
      <c r="U314" s="114">
        <f t="shared" si="36"/>
        <v>0.21713471713471713</v>
      </c>
      <c r="X314" s="5"/>
      <c r="Y314" s="10" t="e">
        <f t="shared" si="39"/>
        <v>#REF!</v>
      </c>
      <c r="AB314" s="5"/>
      <c r="AC314" s="5"/>
      <c r="AD314" s="10" t="e">
        <f t="shared" si="41"/>
        <v>#REF!</v>
      </c>
    </row>
    <row r="315" spans="1:30" hidden="1" x14ac:dyDescent="0.35">
      <c r="A315" s="120">
        <v>202307310</v>
      </c>
      <c r="B315" s="57">
        <v>45122</v>
      </c>
      <c r="C315" s="37" t="s">
        <v>629</v>
      </c>
      <c r="D315" s="21" t="str">
        <f>VLOOKUP(C315,'Customer List'!$A$3:$N$4129,2,0)</f>
        <v xml:space="preserve">Koufu - Dessert                                        632, Bukit Batok Central #01-132 Singapore 650632                                                </v>
      </c>
      <c r="E315" s="42" t="s">
        <v>789</v>
      </c>
      <c r="F315" s="50">
        <v>255.8</v>
      </c>
      <c r="G315" s="128">
        <v>20.46</v>
      </c>
      <c r="H315" s="50"/>
      <c r="I315" s="113"/>
      <c r="J315" s="21"/>
      <c r="K315" s="50">
        <f t="shared" si="35"/>
        <v>276.26</v>
      </c>
      <c r="L315" s="136">
        <f>K315</f>
        <v>276.26</v>
      </c>
      <c r="M315" s="36"/>
      <c r="N315" s="136"/>
      <c r="O315" s="36"/>
      <c r="P315" s="136"/>
      <c r="Q315" s="136"/>
      <c r="R315" s="36"/>
      <c r="S315" s="136">
        <f t="shared" si="37"/>
        <v>0</v>
      </c>
      <c r="T315" s="61">
        <v>59.03</v>
      </c>
      <c r="U315" s="114">
        <f t="shared" si="36"/>
        <v>0.21367552305798887</v>
      </c>
      <c r="X315" s="5"/>
      <c r="Y315" s="10" t="e">
        <f t="shared" si="39"/>
        <v>#REF!</v>
      </c>
      <c r="AB315" s="5"/>
      <c r="AC315" s="5"/>
      <c r="AD315" s="10" t="e">
        <f t="shared" si="41"/>
        <v>#REF!</v>
      </c>
    </row>
    <row r="316" spans="1:30" hidden="1" x14ac:dyDescent="0.35">
      <c r="A316" s="120">
        <v>202307311</v>
      </c>
      <c r="B316" s="57">
        <v>45122</v>
      </c>
      <c r="C316" s="37" t="s">
        <v>625</v>
      </c>
      <c r="D316" s="21" t="str">
        <f>VLOOKUP(C316,'Customer List'!$A$3:$N$4129,2,0)</f>
        <v xml:space="preserve">顺兴                                                      Margaret Drive Hawker Centre    38A, Margaret Drive #02-24   Singapore 142038      </v>
      </c>
      <c r="E316" s="42" t="s">
        <v>789</v>
      </c>
      <c r="F316" s="50">
        <v>339.2</v>
      </c>
      <c r="G316" s="128">
        <v>27.14</v>
      </c>
      <c r="H316" s="50">
        <v>366.34</v>
      </c>
      <c r="I316" s="113">
        <v>45122</v>
      </c>
      <c r="J316" s="21"/>
      <c r="K316" s="50">
        <f t="shared" si="35"/>
        <v>0</v>
      </c>
      <c r="L316" s="136"/>
      <c r="M316" s="36"/>
      <c r="N316" s="136"/>
      <c r="O316" s="136"/>
      <c r="P316" s="136"/>
      <c r="Q316" s="36"/>
      <c r="R316" s="36"/>
      <c r="S316" s="136">
        <f t="shared" si="37"/>
        <v>0</v>
      </c>
      <c r="T316" s="61">
        <v>86.79</v>
      </c>
      <c r="U316" s="114">
        <f t="shared" si="36"/>
        <v>0.23691106622263475</v>
      </c>
      <c r="X316" s="5"/>
      <c r="Y316" s="10" t="e">
        <f t="shared" si="39"/>
        <v>#REF!</v>
      </c>
      <c r="AB316" s="5"/>
      <c r="AC316" s="5"/>
      <c r="AD316" s="10" t="e">
        <f t="shared" si="41"/>
        <v>#REF!</v>
      </c>
    </row>
    <row r="317" spans="1:30" hidden="1" x14ac:dyDescent="0.35">
      <c r="A317" s="120">
        <v>202307312</v>
      </c>
      <c r="B317" s="57">
        <v>45122</v>
      </c>
      <c r="C317" s="37" t="s">
        <v>915</v>
      </c>
      <c r="D317" s="21" t="str">
        <f>VLOOKUP(C317,'Customer List'!$A$3:$N$4129,2,0)</f>
        <v xml:space="preserve">FOOD REPUBLIC PTE LTD                                  Causeway Point @Ice Shop, Woodlands Square #04-01 Causeway Point Singapore 738099                                                        </v>
      </c>
      <c r="E317" s="42" t="s">
        <v>789</v>
      </c>
      <c r="F317" s="50">
        <v>308.75</v>
      </c>
      <c r="G317" s="128">
        <v>24.7</v>
      </c>
      <c r="H317" s="50"/>
      <c r="I317" s="113"/>
      <c r="J317" s="21"/>
      <c r="K317" s="50">
        <f t="shared" si="35"/>
        <v>333.45</v>
      </c>
      <c r="L317" s="136"/>
      <c r="M317" s="136"/>
      <c r="N317" s="136"/>
      <c r="O317" s="36"/>
      <c r="P317" s="136">
        <f>K317</f>
        <v>333.45</v>
      </c>
      <c r="Q317" s="136"/>
      <c r="R317" s="36"/>
      <c r="S317" s="136">
        <f t="shared" si="37"/>
        <v>0</v>
      </c>
      <c r="T317" s="61">
        <v>113.41</v>
      </c>
      <c r="U317" s="114">
        <f t="shared" si="36"/>
        <v>0.34011096116359274</v>
      </c>
      <c r="X317" s="5"/>
      <c r="Y317" s="10" t="e">
        <f t="shared" si="39"/>
        <v>#REF!</v>
      </c>
      <c r="AB317" s="5"/>
      <c r="AC317" s="5"/>
      <c r="AD317" s="10" t="e">
        <f t="shared" si="41"/>
        <v>#REF!</v>
      </c>
    </row>
    <row r="318" spans="1:30" hidden="1" x14ac:dyDescent="0.35">
      <c r="A318" s="120">
        <v>202307313</v>
      </c>
      <c r="B318" s="57">
        <v>45122</v>
      </c>
      <c r="C318" s="37" t="s">
        <v>640</v>
      </c>
      <c r="D318" s="21" t="str">
        <f>VLOOKUP(C318,'Customer List'!$A$3:$N$4129,2,0)</f>
        <v>Tong Shui Desserts                                     101, Upper Cross Street #02-49.                   People's Park Centre, Singapore 058357</v>
      </c>
      <c r="E318" s="42" t="s">
        <v>789</v>
      </c>
      <c r="F318" s="50">
        <v>451</v>
      </c>
      <c r="G318" s="128">
        <v>36.08</v>
      </c>
      <c r="H318" s="50"/>
      <c r="I318" s="113"/>
      <c r="J318" s="21"/>
      <c r="K318" s="50">
        <f t="shared" si="35"/>
        <v>487.08</v>
      </c>
      <c r="L318" s="136"/>
      <c r="M318" s="36"/>
      <c r="N318" s="36"/>
      <c r="O318" s="136"/>
      <c r="P318" s="136"/>
      <c r="Q318" s="136">
        <f>K318</f>
        <v>487.08</v>
      </c>
      <c r="R318" s="36"/>
      <c r="S318" s="136">
        <f t="shared" si="37"/>
        <v>0</v>
      </c>
      <c r="T318" s="61">
        <v>100.6</v>
      </c>
      <c r="U318" s="114">
        <f t="shared" si="36"/>
        <v>0.20653691385398701</v>
      </c>
      <c r="X318" s="5"/>
      <c r="Y318" s="10" t="e">
        <f t="shared" si="39"/>
        <v>#REF!</v>
      </c>
      <c r="AB318" s="5"/>
      <c r="AC318" s="5"/>
      <c r="AD318" s="10" t="e">
        <f t="shared" si="41"/>
        <v>#REF!</v>
      </c>
    </row>
    <row r="319" spans="1:30" hidden="1" x14ac:dyDescent="0.35">
      <c r="A319" s="120">
        <v>202307314</v>
      </c>
      <c r="B319" s="57">
        <v>45122</v>
      </c>
      <c r="C319" s="37" t="s">
        <v>781</v>
      </c>
      <c r="D319" s="21" t="str">
        <f>VLOOKUP(C319,'Customer List'!$A$3:$N$4129,2,0)</f>
        <v>福利鲜果                                                   Blk 163  Bukit Merah Central                    #02-12 Singapore 150163</v>
      </c>
      <c r="E319" s="42" t="s">
        <v>789</v>
      </c>
      <c r="F319" s="50">
        <v>97.22</v>
      </c>
      <c r="G319" s="128">
        <v>7.78</v>
      </c>
      <c r="H319" s="50">
        <v>105</v>
      </c>
      <c r="I319" s="113">
        <v>45122</v>
      </c>
      <c r="J319" s="21"/>
      <c r="K319" s="50">
        <f t="shared" si="35"/>
        <v>0</v>
      </c>
      <c r="L319" s="136"/>
      <c r="M319" s="36"/>
      <c r="N319" s="36"/>
      <c r="O319" s="36"/>
      <c r="P319" s="136"/>
      <c r="Q319" s="136"/>
      <c r="R319" s="36"/>
      <c r="S319" s="136">
        <f t="shared" si="37"/>
        <v>0</v>
      </c>
      <c r="T319" s="61">
        <v>34.99</v>
      </c>
      <c r="U319" s="114">
        <f t="shared" si="36"/>
        <v>0.33323809523809528</v>
      </c>
      <c r="X319" s="5"/>
      <c r="Y319" s="10" t="e">
        <f t="shared" si="39"/>
        <v>#REF!</v>
      </c>
      <c r="AB319" s="5"/>
      <c r="AC319" s="5"/>
      <c r="AD319" s="10" t="e">
        <f t="shared" si="41"/>
        <v>#REF!</v>
      </c>
    </row>
    <row r="320" spans="1:30" hidden="1" x14ac:dyDescent="0.35">
      <c r="A320" s="120">
        <v>202307315</v>
      </c>
      <c r="B320" s="57">
        <v>45122</v>
      </c>
      <c r="C320" s="37" t="s">
        <v>667</v>
      </c>
      <c r="D320" s="21" t="str">
        <f>VLOOKUP(C320,'Customer List'!$A$3:$N$4129,2,0)</f>
        <v>纯天然甘蔗汁                                       People's Park Food Centre,             32 New market Road   #01-1142 Singapore 050032</v>
      </c>
      <c r="E320" s="42" t="s">
        <v>789</v>
      </c>
      <c r="F320" s="50">
        <v>40.74</v>
      </c>
      <c r="G320" s="128">
        <v>3.26</v>
      </c>
      <c r="H320" s="50">
        <v>44</v>
      </c>
      <c r="I320" s="113">
        <v>45122</v>
      </c>
      <c r="J320" s="21"/>
      <c r="K320" s="50">
        <f t="shared" si="35"/>
        <v>0</v>
      </c>
      <c r="L320" s="136"/>
      <c r="M320" s="36"/>
      <c r="N320" s="36"/>
      <c r="O320" s="36"/>
      <c r="P320" s="136"/>
      <c r="Q320" s="136"/>
      <c r="R320" s="36"/>
      <c r="S320" s="136">
        <f t="shared" si="37"/>
        <v>0</v>
      </c>
      <c r="T320" s="61">
        <v>13.52</v>
      </c>
      <c r="U320" s="114">
        <f t="shared" si="36"/>
        <v>0.30727272727272725</v>
      </c>
      <c r="X320" s="5"/>
      <c r="Y320" s="10" t="e">
        <f t="shared" si="39"/>
        <v>#REF!</v>
      </c>
      <c r="AB320" s="5"/>
      <c r="AC320" s="5"/>
      <c r="AD320" s="10" t="e">
        <f t="shared" si="41"/>
        <v>#REF!</v>
      </c>
    </row>
    <row r="321" spans="1:30" hidden="1" x14ac:dyDescent="0.35">
      <c r="A321" s="120">
        <v>202307316</v>
      </c>
      <c r="B321" s="57">
        <v>45122</v>
      </c>
      <c r="C321" s="37" t="s">
        <v>663</v>
      </c>
      <c r="D321" s="21" t="str">
        <f>VLOOKUP(C321,'Customer List'!$A$3:$N$4129,2,0)</f>
        <v>梅林                                                             Changi Village Hawker Centre.                                         #01-57  Singapore 500002</v>
      </c>
      <c r="E321" s="42" t="s">
        <v>694</v>
      </c>
      <c r="F321" s="50">
        <v>139.30000000000001</v>
      </c>
      <c r="G321" s="128">
        <v>11.14</v>
      </c>
      <c r="H321" s="50"/>
      <c r="I321" s="113"/>
      <c r="J321" s="21"/>
      <c r="K321" s="50">
        <f t="shared" si="35"/>
        <v>150.44</v>
      </c>
      <c r="L321" s="136"/>
      <c r="M321" s="36"/>
      <c r="N321" s="36"/>
      <c r="O321" s="136"/>
      <c r="P321" s="136"/>
      <c r="Q321" s="136">
        <f>K321</f>
        <v>150.44</v>
      </c>
      <c r="R321" s="36"/>
      <c r="S321" s="136">
        <f t="shared" si="37"/>
        <v>0</v>
      </c>
      <c r="T321" s="61">
        <v>30.75</v>
      </c>
      <c r="U321" s="114">
        <f t="shared" si="36"/>
        <v>0.2044004254187716</v>
      </c>
      <c r="X321" s="5"/>
      <c r="Y321" s="10" t="e">
        <f t="shared" si="39"/>
        <v>#REF!</v>
      </c>
      <c r="AB321" s="5"/>
      <c r="AC321" s="5"/>
      <c r="AD321" s="10" t="e">
        <f t="shared" si="41"/>
        <v>#REF!</v>
      </c>
    </row>
    <row r="322" spans="1:30" hidden="1" x14ac:dyDescent="0.35">
      <c r="A322" s="120">
        <v>202307317</v>
      </c>
      <c r="B322" s="57">
        <v>45122</v>
      </c>
      <c r="C322" s="37" t="s">
        <v>1000</v>
      </c>
      <c r="D322" s="21" t="str">
        <f>VLOOKUP(C322,'Customer List'!$A$3:$N$4129,2,0)</f>
        <v>KENNY                                                                                                                         4, WOODLANDS STREET 12 MARSILLING MALL #01-63 SINGAPORE 738620</v>
      </c>
      <c r="E322" s="42" t="s">
        <v>694</v>
      </c>
      <c r="F322" s="50">
        <v>14</v>
      </c>
      <c r="G322" s="128">
        <v>1.1200000000000001</v>
      </c>
      <c r="H322" s="50">
        <v>15.12</v>
      </c>
      <c r="I322" s="113">
        <v>45122</v>
      </c>
      <c r="J322" s="21"/>
      <c r="K322" s="50">
        <f t="shared" si="35"/>
        <v>1.7763568394002505E-15</v>
      </c>
      <c r="L322" s="136"/>
      <c r="M322" s="36"/>
      <c r="N322" s="36"/>
      <c r="O322" s="136"/>
      <c r="P322" s="136"/>
      <c r="Q322" s="136"/>
      <c r="R322" s="36"/>
      <c r="S322" s="136">
        <f t="shared" si="37"/>
        <v>1.7763568394002505E-15</v>
      </c>
      <c r="T322" s="61">
        <v>9.1199999999999992</v>
      </c>
      <c r="U322" s="114">
        <f t="shared" si="36"/>
        <v>0.60317460317460303</v>
      </c>
      <c r="X322" s="5"/>
      <c r="Y322" s="10" t="e">
        <f t="shared" si="39"/>
        <v>#REF!</v>
      </c>
      <c r="AB322" s="5"/>
      <c r="AC322" s="5"/>
      <c r="AD322" s="10" t="e">
        <f t="shared" si="41"/>
        <v>#REF!</v>
      </c>
    </row>
    <row r="323" spans="1:30" x14ac:dyDescent="0.35">
      <c r="A323" s="120">
        <v>202307318</v>
      </c>
      <c r="B323" s="57">
        <v>45124</v>
      </c>
      <c r="C323" s="37" t="s">
        <v>630</v>
      </c>
      <c r="D323" s="21" t="str">
        <f>VLOOKUP(C323,'Customer List'!$A$3:$N$4129,2,0)</f>
        <v>Drink &amp; Dessert Stall                                  252 North Bridge Road.                                #03-15/16/17 Raffles City Shopping Centre.  Singapore 189768.</v>
      </c>
      <c r="E323" s="42" t="s">
        <v>789</v>
      </c>
      <c r="F323" s="50">
        <v>61</v>
      </c>
      <c r="G323" s="128">
        <v>4.88</v>
      </c>
      <c r="H323" s="50"/>
      <c r="I323" s="113"/>
      <c r="J323" s="21"/>
      <c r="K323" s="160">
        <f t="shared" si="35"/>
        <v>65.88</v>
      </c>
      <c r="L323" s="136"/>
      <c r="M323" s="36"/>
      <c r="N323" s="136"/>
      <c r="O323" s="136">
        <f>K323</f>
        <v>65.88</v>
      </c>
      <c r="P323" s="136"/>
      <c r="Q323" s="136"/>
      <c r="R323" s="36"/>
      <c r="S323" s="136">
        <f t="shared" si="37"/>
        <v>0</v>
      </c>
      <c r="T323" s="61">
        <v>10.8</v>
      </c>
      <c r="U323" s="114">
        <f t="shared" si="36"/>
        <v>0.16393442622950821</v>
      </c>
      <c r="X323" s="5"/>
      <c r="Y323" s="10" t="e">
        <f t="shared" si="39"/>
        <v>#REF!</v>
      </c>
      <c r="AB323" s="5"/>
      <c r="AC323" s="5"/>
      <c r="AD323" s="10" t="e">
        <f t="shared" si="41"/>
        <v>#REF!</v>
      </c>
    </row>
    <row r="324" spans="1:30" hidden="1" x14ac:dyDescent="0.35">
      <c r="A324" s="120">
        <v>202307319</v>
      </c>
      <c r="B324" s="57">
        <v>45124</v>
      </c>
      <c r="C324" s="37" t="s">
        <v>448</v>
      </c>
      <c r="D324" s="21" t="str">
        <f>VLOOKUP(C324,'Customer List'!$A$3:$N$4129,2,0)</f>
        <v>Combined Stalls                                    Junction 8. 9 Bishan Place                            #04-01. Junction 8 Shopping Centre. Singapore 579837</v>
      </c>
      <c r="E324" s="42" t="s">
        <v>789</v>
      </c>
      <c r="F324" s="50">
        <v>305.7</v>
      </c>
      <c r="G324" s="128">
        <v>24.46</v>
      </c>
      <c r="H324" s="50"/>
      <c r="I324" s="113"/>
      <c r="J324" s="21"/>
      <c r="K324" s="160">
        <f t="shared" si="35"/>
        <v>330.15999999999997</v>
      </c>
      <c r="L324" s="136"/>
      <c r="M324" s="36"/>
      <c r="N324" s="36"/>
      <c r="O324" s="136">
        <f>K324</f>
        <v>330.15999999999997</v>
      </c>
      <c r="P324" s="136"/>
      <c r="Q324" s="136"/>
      <c r="R324" s="136"/>
      <c r="S324" s="136">
        <f t="shared" si="37"/>
        <v>0</v>
      </c>
      <c r="T324" s="61">
        <v>98.78</v>
      </c>
      <c r="U324" s="114">
        <f t="shared" si="36"/>
        <v>0.29918827235279866</v>
      </c>
      <c r="X324" s="5"/>
      <c r="Y324" s="10" t="e">
        <f t="shared" si="39"/>
        <v>#REF!</v>
      </c>
      <c r="AB324" s="5"/>
      <c r="AC324" s="5"/>
      <c r="AD324" s="10" t="e">
        <f t="shared" si="41"/>
        <v>#REF!</v>
      </c>
    </row>
    <row r="325" spans="1:30" x14ac:dyDescent="0.35">
      <c r="A325" s="120">
        <v>202307320</v>
      </c>
      <c r="B325" s="57">
        <v>45124</v>
      </c>
      <c r="C325" s="37" t="s">
        <v>630</v>
      </c>
      <c r="D325" s="21" t="str">
        <f>VLOOKUP(C325,'Customer List'!$A$3:$N$4129,2,0)</f>
        <v>Drink &amp; Dessert Stall                                  252 North Bridge Road.                                #03-15/16/17 Raffles City Shopping Centre.  Singapore 189768.</v>
      </c>
      <c r="E325" s="42" t="s">
        <v>789</v>
      </c>
      <c r="F325" s="50">
        <v>422.4</v>
      </c>
      <c r="G325" s="128">
        <v>33.79</v>
      </c>
      <c r="H325" s="50"/>
      <c r="I325" s="113"/>
      <c r="J325" s="21"/>
      <c r="K325" s="160">
        <f t="shared" si="35"/>
        <v>456.19</v>
      </c>
      <c r="L325" s="136"/>
      <c r="M325" s="36"/>
      <c r="N325" s="36"/>
      <c r="O325" s="136">
        <f>K325</f>
        <v>456.19</v>
      </c>
      <c r="P325" s="36"/>
      <c r="Q325" s="136"/>
      <c r="R325" s="36"/>
      <c r="S325" s="136">
        <f t="shared" si="37"/>
        <v>0</v>
      </c>
      <c r="T325" s="61">
        <v>131.46</v>
      </c>
      <c r="U325" s="114">
        <f t="shared" si="36"/>
        <v>0.28816940309958572</v>
      </c>
      <c r="X325" s="5"/>
      <c r="Y325" s="10" t="e">
        <f t="shared" si="39"/>
        <v>#REF!</v>
      </c>
      <c r="AB325" s="5"/>
      <c r="AC325" s="5"/>
      <c r="AD325" s="10" t="e">
        <f t="shared" si="41"/>
        <v>#REF!</v>
      </c>
    </row>
    <row r="326" spans="1:30" hidden="1" x14ac:dyDescent="0.35">
      <c r="A326" s="120">
        <v>202307321</v>
      </c>
      <c r="B326" s="57">
        <v>45124</v>
      </c>
      <c r="C326" s="37" t="s">
        <v>641</v>
      </c>
      <c r="D326" s="21" t="str">
        <f>VLOOKUP(C326,'Customer List'!$A$3:$N$4129,2,0)</f>
        <v xml:space="preserve">Koufu - Dim Sum                                           Block 768 Woodlands Ave 6                 #01-30/31 Singapore 730768                          </v>
      </c>
      <c r="E326" s="42" t="s">
        <v>694</v>
      </c>
      <c r="F326" s="50">
        <v>126</v>
      </c>
      <c r="G326" s="128">
        <v>10.08</v>
      </c>
      <c r="H326" s="50"/>
      <c r="I326" s="113"/>
      <c r="J326" s="21"/>
      <c r="K326" s="50">
        <f t="shared" si="35"/>
        <v>136.08000000000001</v>
      </c>
      <c r="L326" s="136">
        <f>K326</f>
        <v>136.08000000000001</v>
      </c>
      <c r="M326" s="36"/>
      <c r="N326" s="36"/>
      <c r="O326" s="36"/>
      <c r="P326" s="136"/>
      <c r="Q326" s="136"/>
      <c r="R326" s="36"/>
      <c r="S326" s="136">
        <f t="shared" si="37"/>
        <v>0</v>
      </c>
      <c r="T326" s="61">
        <v>16.079999999999998</v>
      </c>
      <c r="U326" s="114">
        <f t="shared" si="36"/>
        <v>0.11816578483245148</v>
      </c>
      <c r="X326" s="5"/>
      <c r="Y326" s="10" t="e">
        <f t="shared" si="39"/>
        <v>#REF!</v>
      </c>
      <c r="AB326" s="5"/>
      <c r="AC326" s="5"/>
      <c r="AD326" s="10" t="e">
        <f t="shared" si="41"/>
        <v>#REF!</v>
      </c>
    </row>
    <row r="327" spans="1:30" hidden="1" x14ac:dyDescent="0.35">
      <c r="A327" s="120">
        <v>202307322</v>
      </c>
      <c r="B327" s="57">
        <v>45124</v>
      </c>
      <c r="C327" s="37" t="s">
        <v>649</v>
      </c>
      <c r="D327" s="21" t="str">
        <f>VLOOKUP(C327,'Customer List'!$A$3:$N$4129,2,0)</f>
        <v xml:space="preserve">KOPITIAM INVESTMENT PTE LTD                      Block 15, Woodlands Loop.                #01-28, Singapore   738322.           </v>
      </c>
      <c r="E327" s="42" t="s">
        <v>694</v>
      </c>
      <c r="F327" s="50">
        <v>308</v>
      </c>
      <c r="G327" s="128">
        <v>24.64</v>
      </c>
      <c r="H327" s="50"/>
      <c r="I327" s="113"/>
      <c r="J327" s="21"/>
      <c r="K327" s="50">
        <f t="shared" si="35"/>
        <v>332.64</v>
      </c>
      <c r="L327" s="136"/>
      <c r="M327" s="36"/>
      <c r="N327" s="36"/>
      <c r="O327" s="36"/>
      <c r="P327" s="136"/>
      <c r="Q327" s="136">
        <f>K327</f>
        <v>332.64</v>
      </c>
      <c r="R327" s="36"/>
      <c r="S327" s="136">
        <f t="shared" si="37"/>
        <v>0</v>
      </c>
      <c r="T327" s="61">
        <v>68</v>
      </c>
      <c r="U327" s="114">
        <f t="shared" si="36"/>
        <v>0.20442520442520443</v>
      </c>
      <c r="X327" s="5"/>
      <c r="Y327" s="10" t="e">
        <f t="shared" si="39"/>
        <v>#REF!</v>
      </c>
      <c r="AB327" s="5"/>
      <c r="AC327" s="5"/>
      <c r="AD327" s="10" t="e">
        <f t="shared" si="41"/>
        <v>#REF!</v>
      </c>
    </row>
    <row r="328" spans="1:30" hidden="1" x14ac:dyDescent="0.35">
      <c r="A328" s="120">
        <v>202307323</v>
      </c>
      <c r="B328" s="57">
        <v>45124</v>
      </c>
      <c r="C328" s="37" t="s">
        <v>651</v>
      </c>
      <c r="D328" s="21" t="str">
        <f>VLOOKUP(C328,'Customer List'!$A$3:$N$4129,2,0)</f>
        <v>Granny's Pancake 面煎糕                     Hong Lim Market &amp; Food Centre.    Blk 531 Upper Cross Street, #02-39 Singapore 051531</v>
      </c>
      <c r="E328" s="42" t="s">
        <v>789</v>
      </c>
      <c r="F328" s="50">
        <v>58.33</v>
      </c>
      <c r="G328" s="128">
        <v>4.67</v>
      </c>
      <c r="H328" s="50">
        <v>63</v>
      </c>
      <c r="I328" s="113">
        <v>45124</v>
      </c>
      <c r="J328" s="21"/>
      <c r="K328" s="50">
        <f t="shared" si="35"/>
        <v>0</v>
      </c>
      <c r="L328" s="136"/>
      <c r="M328" s="36"/>
      <c r="N328" s="36"/>
      <c r="O328" s="136"/>
      <c r="P328" s="136"/>
      <c r="Q328" s="36"/>
      <c r="R328" s="36"/>
      <c r="S328" s="136">
        <f t="shared" si="37"/>
        <v>0</v>
      </c>
      <c r="T328" s="61">
        <v>7.54</v>
      </c>
      <c r="U328" s="114">
        <f t="shared" si="36"/>
        <v>0.11968253968253968</v>
      </c>
      <c r="X328" s="5"/>
      <c r="Y328" s="10" t="e">
        <f t="shared" si="39"/>
        <v>#REF!</v>
      </c>
      <c r="AB328" s="5"/>
      <c r="AC328" s="5"/>
      <c r="AD328" s="10" t="e">
        <f t="shared" si="41"/>
        <v>#REF!</v>
      </c>
    </row>
    <row r="329" spans="1:30" hidden="1" x14ac:dyDescent="0.35">
      <c r="A329" s="120">
        <v>202307324</v>
      </c>
      <c r="B329" s="57">
        <v>45124</v>
      </c>
      <c r="C329" s="37" t="s">
        <v>733</v>
      </c>
      <c r="D329" s="21" t="str">
        <f>VLOOKUP(C329,'Customer List'!$A$3:$N$4129,2,0)</f>
        <v>Granny's Pancake 面煎糕                     Amoy Street Food Centre                         7 Maxwell Road #02-101                 Singapore 069111</v>
      </c>
      <c r="E329" s="42" t="s">
        <v>789</v>
      </c>
      <c r="F329" s="50">
        <v>58.33</v>
      </c>
      <c r="G329" s="128">
        <f t="shared" si="40"/>
        <v>4.6664000000000003</v>
      </c>
      <c r="H329" s="50">
        <v>63</v>
      </c>
      <c r="I329" s="113">
        <v>45124</v>
      </c>
      <c r="J329" s="21"/>
      <c r="K329" s="50">
        <f t="shared" si="35"/>
        <v>-3.5999999999987153E-3</v>
      </c>
      <c r="L329" s="36"/>
      <c r="M329" s="36"/>
      <c r="N329" s="136"/>
      <c r="O329" s="136"/>
      <c r="P329" s="136"/>
      <c r="Q329" s="136"/>
      <c r="R329" s="36"/>
      <c r="S329" s="136">
        <f t="shared" si="37"/>
        <v>-3.5999999999987153E-3</v>
      </c>
      <c r="T329" s="61">
        <v>7.54</v>
      </c>
      <c r="U329" s="114">
        <f t="shared" si="36"/>
        <v>0.11968937907562972</v>
      </c>
      <c r="X329" s="5"/>
      <c r="Y329" s="10" t="e">
        <f t="shared" si="39"/>
        <v>#REF!</v>
      </c>
      <c r="AB329" s="5"/>
      <c r="AC329" s="5"/>
      <c r="AD329" s="10" t="e">
        <f t="shared" si="41"/>
        <v>#REF!</v>
      </c>
    </row>
    <row r="330" spans="1:30" hidden="1" x14ac:dyDescent="0.35">
      <c r="A330" s="120">
        <v>202307325</v>
      </c>
      <c r="B330" s="57">
        <v>45124</v>
      </c>
      <c r="C330" s="37" t="s">
        <v>839</v>
      </c>
      <c r="D330" s="21" t="str">
        <f>VLOOKUP(C330,'Customer List'!$A$3:$N$4129,2,0)</f>
        <v>KOUFU GOURMET PTE LTD                                     1 Woodlands Height #05-01                    Singapore 737859</v>
      </c>
      <c r="E330" s="42" t="s">
        <v>694</v>
      </c>
      <c r="F330" s="50">
        <v>690</v>
      </c>
      <c r="G330" s="128">
        <v>55.2</v>
      </c>
      <c r="H330" s="50"/>
      <c r="I330" s="113"/>
      <c r="J330" s="21"/>
      <c r="K330" s="50">
        <f t="shared" ref="K330:K392" si="42">F330+G330-H330-J330</f>
        <v>745.2</v>
      </c>
      <c r="L330" s="136">
        <f>K330</f>
        <v>745.2</v>
      </c>
      <c r="M330" s="36"/>
      <c r="N330" s="36"/>
      <c r="O330" s="136"/>
      <c r="P330" s="36"/>
      <c r="Q330" s="136"/>
      <c r="R330" s="36"/>
      <c r="S330" s="136">
        <f t="shared" si="37"/>
        <v>0</v>
      </c>
      <c r="T330" s="61">
        <v>75</v>
      </c>
      <c r="U330" s="114">
        <f t="shared" si="36"/>
        <v>0.10064412238325281</v>
      </c>
      <c r="X330" s="5"/>
      <c r="Y330" s="10" t="e">
        <f t="shared" si="39"/>
        <v>#REF!</v>
      </c>
      <c r="AB330" s="5"/>
      <c r="AC330" s="5"/>
      <c r="AD330" s="10" t="e">
        <f t="shared" si="41"/>
        <v>#REF!</v>
      </c>
    </row>
    <row r="331" spans="1:30" hidden="1" x14ac:dyDescent="0.35">
      <c r="A331" s="120">
        <v>202307326</v>
      </c>
      <c r="B331" s="57">
        <v>45124</v>
      </c>
      <c r="C331" s="37" t="s">
        <v>1001</v>
      </c>
      <c r="D331" s="21" t="str">
        <f>VLOOKUP(C331,'Customer List'!$A$3:$N$4129,2,0)</f>
        <v>Take Away Bubble Tea Shop                             Blk 188C Bedok North St. 4 #04-90 Singapore 463188</v>
      </c>
      <c r="E331" s="42" t="s">
        <v>694</v>
      </c>
      <c r="F331" s="50">
        <v>116.67</v>
      </c>
      <c r="G331" s="128">
        <v>9.33</v>
      </c>
      <c r="H331" s="50">
        <v>126</v>
      </c>
      <c r="I331" s="113">
        <v>45124</v>
      </c>
      <c r="J331" s="21"/>
      <c r="K331" s="50">
        <f t="shared" si="42"/>
        <v>0</v>
      </c>
      <c r="L331" s="136"/>
      <c r="M331" s="36"/>
      <c r="N331" s="36"/>
      <c r="O331" s="136"/>
      <c r="P331" s="36"/>
      <c r="Q331" s="136"/>
      <c r="R331" s="36"/>
      <c r="S331" s="136">
        <f t="shared" si="37"/>
        <v>0</v>
      </c>
      <c r="T331" s="61">
        <v>31.48</v>
      </c>
      <c r="U331" s="114">
        <f t="shared" ref="U331:U394" si="43">T331/(F331+G331)</f>
        <v>0.24984126984126984</v>
      </c>
      <c r="X331" s="5"/>
      <c r="Y331" s="10" t="e">
        <f t="shared" si="39"/>
        <v>#REF!</v>
      </c>
      <c r="AB331" s="5"/>
      <c r="AC331" s="5"/>
      <c r="AD331" s="10" t="e">
        <f t="shared" si="41"/>
        <v>#REF!</v>
      </c>
    </row>
    <row r="332" spans="1:30" hidden="1" x14ac:dyDescent="0.35">
      <c r="A332" s="120">
        <v>202307327</v>
      </c>
      <c r="B332" s="57">
        <v>45124</v>
      </c>
      <c r="C332" s="37" t="s">
        <v>627</v>
      </c>
      <c r="D332" s="21" t="str">
        <f>VLOOKUP(C332,'Customer List'!$A$3:$N$4129,2,0)</f>
        <v>Balestier Market Pte Ltd                       411, Balestier Road.                         Singapore 329930                                                (Drink Stall)</v>
      </c>
      <c r="E332" s="42" t="s">
        <v>789</v>
      </c>
      <c r="F332" s="50">
        <v>327</v>
      </c>
      <c r="G332" s="128">
        <v>26.16</v>
      </c>
      <c r="H332" s="50"/>
      <c r="I332" s="113"/>
      <c r="J332" s="21"/>
      <c r="K332" s="50">
        <f t="shared" si="42"/>
        <v>353.16</v>
      </c>
      <c r="L332" s="136"/>
      <c r="M332" s="136"/>
      <c r="N332" s="136"/>
      <c r="O332" s="136"/>
      <c r="P332" s="136"/>
      <c r="Q332" s="136">
        <f>K332</f>
        <v>353.16</v>
      </c>
      <c r="R332" s="36"/>
      <c r="S332" s="136">
        <f t="shared" ref="S332:S395" si="44">SUM(F332:G332)-H332-SUM(L332:R332)</f>
        <v>0</v>
      </c>
      <c r="T332" s="61">
        <v>61.4</v>
      </c>
      <c r="U332" s="114">
        <f t="shared" si="43"/>
        <v>0.17385887416468454</v>
      </c>
      <c r="X332" s="5"/>
      <c r="Y332" s="10" t="e">
        <f t="shared" si="39"/>
        <v>#REF!</v>
      </c>
      <c r="AB332" s="5"/>
      <c r="AC332" s="5"/>
      <c r="AD332" s="10" t="e">
        <f t="shared" si="41"/>
        <v>#REF!</v>
      </c>
    </row>
    <row r="333" spans="1:30" hidden="1" x14ac:dyDescent="0.35">
      <c r="A333" s="120">
        <v>202307328</v>
      </c>
      <c r="B333" s="57">
        <v>45124</v>
      </c>
      <c r="C333" s="37" t="s">
        <v>628</v>
      </c>
      <c r="D333" s="21" t="str">
        <f>VLOOKUP(C333,'Customer List'!$A$3:$N$4129,2,0)</f>
        <v xml:space="preserve">Balestier Market Pte Ltd                      411, Balestier Road.                          Singapore 329930                                      (Dessert Stall) </v>
      </c>
      <c r="E333" s="42" t="s">
        <v>789</v>
      </c>
      <c r="F333" s="50">
        <v>334.1</v>
      </c>
      <c r="G333" s="128">
        <v>26.73</v>
      </c>
      <c r="H333" s="50"/>
      <c r="I333" s="113"/>
      <c r="J333" s="21"/>
      <c r="K333" s="50">
        <f t="shared" si="42"/>
        <v>360.83000000000004</v>
      </c>
      <c r="L333" s="136"/>
      <c r="M333" s="36"/>
      <c r="N333" s="136"/>
      <c r="O333" s="136"/>
      <c r="P333" s="136"/>
      <c r="Q333" s="136">
        <f>K333</f>
        <v>360.83000000000004</v>
      </c>
      <c r="R333" s="36"/>
      <c r="S333" s="136">
        <f t="shared" si="44"/>
        <v>0</v>
      </c>
      <c r="T333" s="61">
        <v>97.5</v>
      </c>
      <c r="U333" s="114">
        <f t="shared" si="43"/>
        <v>0.27021034836349522</v>
      </c>
      <c r="X333" s="5"/>
      <c r="Y333" s="10" t="e">
        <f t="shared" si="39"/>
        <v>#REF!</v>
      </c>
      <c r="AB333" s="5"/>
      <c r="AC333" s="5"/>
      <c r="AD333" s="10" t="e">
        <f t="shared" si="41"/>
        <v>#REF!</v>
      </c>
    </row>
    <row r="334" spans="1:30" hidden="1" x14ac:dyDescent="0.35">
      <c r="A334" s="120">
        <v>202307329</v>
      </c>
      <c r="B334" s="57">
        <v>45124</v>
      </c>
      <c r="C334" s="37" t="s">
        <v>976</v>
      </c>
      <c r="D334" s="21" t="str">
        <f>VLOOKUP(C334,'Customer List'!$A$3:$N$4129,2,0)</f>
        <v>FOOD DYNASTY PTE LTD                                                                                          101 THOMSON ROAD #B1-56 UNITED SQUARE SINGAPORE 307591</v>
      </c>
      <c r="E334" s="42" t="s">
        <v>789</v>
      </c>
      <c r="F334" s="50">
        <v>157</v>
      </c>
      <c r="G334" s="128">
        <v>12.56</v>
      </c>
      <c r="H334" s="50"/>
      <c r="I334" s="113"/>
      <c r="J334" s="21"/>
      <c r="K334" s="50">
        <f t="shared" si="42"/>
        <v>169.56</v>
      </c>
      <c r="L334" s="136"/>
      <c r="M334" s="36"/>
      <c r="N334" s="36"/>
      <c r="O334" s="136"/>
      <c r="P334" s="36"/>
      <c r="Q334" s="136">
        <f>K334</f>
        <v>169.56</v>
      </c>
      <c r="R334" s="136"/>
      <c r="S334" s="136">
        <f t="shared" si="44"/>
        <v>0</v>
      </c>
      <c r="T334" s="61">
        <v>50.1</v>
      </c>
      <c r="U334" s="114">
        <f t="shared" si="43"/>
        <v>0.29547062986553435</v>
      </c>
      <c r="X334" s="5"/>
      <c r="Y334" s="10" t="e">
        <f t="shared" si="39"/>
        <v>#REF!</v>
      </c>
      <c r="AB334" s="5"/>
      <c r="AC334" s="5"/>
      <c r="AD334" s="10" t="e">
        <f t="shared" si="41"/>
        <v>#REF!</v>
      </c>
    </row>
    <row r="335" spans="1:30" hidden="1" x14ac:dyDescent="0.35">
      <c r="A335" s="120">
        <v>202307330</v>
      </c>
      <c r="B335" s="57">
        <v>45124</v>
      </c>
      <c r="C335" s="37" t="s">
        <v>783</v>
      </c>
      <c r="D335" s="21" t="str">
        <f>VLOOKUP(C335,'Customer List'!$A$3:$N$4129,2,0)</f>
        <v>Tiong Bahru Soya Bean                                                        52 Tiong Bahru Road #02-63.    Singapore 168716</v>
      </c>
      <c r="E335" s="42" t="s">
        <v>789</v>
      </c>
      <c r="F335" s="50">
        <v>137</v>
      </c>
      <c r="G335" s="128">
        <v>10.96</v>
      </c>
      <c r="H335" s="50">
        <v>147.96</v>
      </c>
      <c r="I335" s="113">
        <v>45124</v>
      </c>
      <c r="J335" s="21"/>
      <c r="K335" s="50">
        <f t="shared" si="42"/>
        <v>0</v>
      </c>
      <c r="L335" s="136"/>
      <c r="M335" s="36"/>
      <c r="N335" s="36"/>
      <c r="O335" s="136"/>
      <c r="P335" s="136"/>
      <c r="Q335" s="136"/>
      <c r="R335" s="36"/>
      <c r="S335" s="136">
        <f t="shared" si="44"/>
        <v>0</v>
      </c>
      <c r="T335" s="61">
        <v>30.15</v>
      </c>
      <c r="U335" s="114">
        <f t="shared" si="43"/>
        <v>0.20377128953771287</v>
      </c>
      <c r="X335" s="5"/>
      <c r="Y335" s="10" t="e">
        <f t="shared" si="39"/>
        <v>#REF!</v>
      </c>
      <c r="AB335" s="5"/>
      <c r="AC335" s="5"/>
      <c r="AD335" s="10" t="e">
        <f t="shared" si="41"/>
        <v>#REF!</v>
      </c>
    </row>
    <row r="336" spans="1:30" hidden="1" x14ac:dyDescent="0.35">
      <c r="A336" s="120">
        <v>202307331</v>
      </c>
      <c r="B336" s="57">
        <v>45124</v>
      </c>
      <c r="C336" s="37" t="s">
        <v>636</v>
      </c>
      <c r="D336" s="21" t="str">
        <f>VLOOKUP(C336,'Customer List'!$A$3:$N$4129,2,0)</f>
        <v>通发甜品                                                                   Blk 409 Ang Mo Kio Ave 10.                      #01-18 Singapore 560409</v>
      </c>
      <c r="E336" s="42" t="s">
        <v>789</v>
      </c>
      <c r="F336" s="50">
        <v>284.35000000000002</v>
      </c>
      <c r="G336" s="128">
        <v>22.75</v>
      </c>
      <c r="H336" s="50">
        <v>307.10000000000002</v>
      </c>
      <c r="I336" s="113">
        <v>45124</v>
      </c>
      <c r="J336" s="21"/>
      <c r="K336" s="50">
        <f t="shared" si="42"/>
        <v>0</v>
      </c>
      <c r="L336" s="136"/>
      <c r="M336" s="36"/>
      <c r="N336" s="136"/>
      <c r="O336" s="136"/>
      <c r="P336" s="136"/>
      <c r="Q336" s="136"/>
      <c r="R336" s="36"/>
      <c r="S336" s="136">
        <f t="shared" si="44"/>
        <v>0</v>
      </c>
      <c r="T336" s="61">
        <v>79.83</v>
      </c>
      <c r="U336" s="114">
        <f t="shared" si="43"/>
        <v>0.25994789970693583</v>
      </c>
      <c r="X336" s="5"/>
      <c r="Y336" s="10" t="e">
        <f t="shared" si="39"/>
        <v>#REF!</v>
      </c>
      <c r="AB336" s="5"/>
      <c r="AC336" s="5"/>
      <c r="AD336" s="10" t="e">
        <f t="shared" si="41"/>
        <v>#REF!</v>
      </c>
    </row>
    <row r="337" spans="1:30" hidden="1" x14ac:dyDescent="0.35">
      <c r="A337" s="120">
        <v>202307332</v>
      </c>
      <c r="B337" s="57">
        <v>45124</v>
      </c>
      <c r="C337" s="37" t="s">
        <v>787</v>
      </c>
      <c r="D337" s="21" t="str">
        <f>VLOOKUP(C337,'Customer List'!$A$3:$N$4129,2,0)</f>
        <v xml:space="preserve">FOOD REPUBLIC PTE LTD                                   Shaw Lido Orchard@ICE shop                    1, Scotts Road #B1-01 Shaw Centre        Singapore 228208                                 </v>
      </c>
      <c r="E337" s="42" t="s">
        <v>789</v>
      </c>
      <c r="F337" s="50">
        <v>106.1</v>
      </c>
      <c r="G337" s="128">
        <v>8.49</v>
      </c>
      <c r="H337" s="50"/>
      <c r="I337" s="113"/>
      <c r="J337" s="21"/>
      <c r="K337" s="50">
        <f t="shared" si="42"/>
        <v>114.58999999999999</v>
      </c>
      <c r="L337" s="136"/>
      <c r="M337" s="36"/>
      <c r="N337" s="136"/>
      <c r="O337" s="136"/>
      <c r="P337" s="136">
        <f>K337</f>
        <v>114.58999999999999</v>
      </c>
      <c r="Q337" s="136"/>
      <c r="R337" s="36"/>
      <c r="S337" s="136">
        <f t="shared" si="44"/>
        <v>0</v>
      </c>
      <c r="T337" s="61">
        <v>39.64</v>
      </c>
      <c r="U337" s="114">
        <f t="shared" si="43"/>
        <v>0.34592896413299595</v>
      </c>
      <c r="X337" s="5"/>
      <c r="Y337" s="10" t="e">
        <f t="shared" ref="Y337:Y400" si="45">Y336-X337</f>
        <v>#REF!</v>
      </c>
      <c r="AB337" s="5"/>
      <c r="AC337" s="5"/>
      <c r="AD337" s="10" t="e">
        <f t="shared" si="41"/>
        <v>#REF!</v>
      </c>
    </row>
    <row r="338" spans="1:30" hidden="1" x14ac:dyDescent="0.35">
      <c r="A338" s="120">
        <v>202307333</v>
      </c>
      <c r="B338" s="57">
        <v>45124</v>
      </c>
      <c r="C338" s="37" t="s">
        <v>737</v>
      </c>
      <c r="D338" s="21" t="str">
        <f>VLOOKUP(C338,'Customer List'!$A$3:$N$4129,2,0)</f>
        <v>Uncle Jim @Fresh Fruit                          Blk 110, Pasir Ris Central Hawker Centre  #01-17 Singapore 519641</v>
      </c>
      <c r="E338" s="42" t="s">
        <v>694</v>
      </c>
      <c r="F338" s="50">
        <v>97.22</v>
      </c>
      <c r="G338" s="128">
        <v>7.78</v>
      </c>
      <c r="H338" s="50">
        <v>105</v>
      </c>
      <c r="I338" s="113">
        <v>45124</v>
      </c>
      <c r="J338" s="21"/>
      <c r="K338" s="50">
        <f t="shared" si="42"/>
        <v>0</v>
      </c>
      <c r="L338" s="136"/>
      <c r="M338" s="136"/>
      <c r="N338" s="136"/>
      <c r="O338" s="36"/>
      <c r="P338" s="136"/>
      <c r="Q338" s="136"/>
      <c r="R338" s="36"/>
      <c r="S338" s="136">
        <f t="shared" si="44"/>
        <v>0</v>
      </c>
      <c r="T338" s="61">
        <v>38.86</v>
      </c>
      <c r="U338" s="114">
        <f t="shared" si="43"/>
        <v>0.37009523809523809</v>
      </c>
      <c r="X338" s="5"/>
      <c r="Y338" s="10" t="e">
        <f t="shared" si="45"/>
        <v>#REF!</v>
      </c>
      <c r="AB338" s="5"/>
      <c r="AC338" s="5"/>
      <c r="AD338" s="10" t="e">
        <f t="shared" si="41"/>
        <v>#REF!</v>
      </c>
    </row>
    <row r="339" spans="1:30" hidden="1" x14ac:dyDescent="0.35">
      <c r="A339" s="120">
        <v>202307334</v>
      </c>
      <c r="B339" s="57">
        <v>45124</v>
      </c>
      <c r="C339" s="37" t="s">
        <v>672</v>
      </c>
      <c r="D339" s="21" t="str">
        <f>VLOOKUP(C339,'Customer List'!$A$3:$N$4129,2,0)</f>
        <v>传统甜品                                                   Blk 232, Ang Mo Kio                          #01-1210 Singapore 560232</v>
      </c>
      <c r="E339" s="42" t="s">
        <v>694</v>
      </c>
      <c r="F339" s="50">
        <v>349.25</v>
      </c>
      <c r="G339" s="128">
        <v>27.95</v>
      </c>
      <c r="H339" s="50">
        <v>377.3</v>
      </c>
      <c r="I339" s="113">
        <v>45124</v>
      </c>
      <c r="J339" s="21"/>
      <c r="K339" s="50">
        <f t="shared" si="42"/>
        <v>-0.10000000000002274</v>
      </c>
      <c r="L339" s="136"/>
      <c r="M339" s="36"/>
      <c r="N339" s="136"/>
      <c r="O339" s="36"/>
      <c r="P339" s="136"/>
      <c r="Q339" s="136"/>
      <c r="R339" s="36"/>
      <c r="S339" s="136">
        <f t="shared" si="44"/>
        <v>-0.10000000000002274</v>
      </c>
      <c r="T339" s="61">
        <v>89.03</v>
      </c>
      <c r="U339" s="114">
        <f t="shared" si="43"/>
        <v>0.23602863202545071</v>
      </c>
      <c r="X339" s="5"/>
      <c r="Y339" s="10" t="e">
        <f t="shared" si="45"/>
        <v>#REF!</v>
      </c>
      <c r="AB339" s="5"/>
      <c r="AC339" s="5"/>
      <c r="AD339" s="10" t="e">
        <f t="shared" si="41"/>
        <v>#REF!</v>
      </c>
    </row>
    <row r="340" spans="1:30" hidden="1" x14ac:dyDescent="0.35">
      <c r="A340" s="120">
        <v>202307335</v>
      </c>
      <c r="B340" s="57">
        <v>45124</v>
      </c>
      <c r="C340" s="37" t="s">
        <v>635</v>
      </c>
      <c r="D340" s="21" t="str">
        <f>VLOOKUP(C340,'Customer List'!$A$3:$N$4129,2,0)</f>
        <v>顺发冷热清汤                                        Blk 190B Rivervale Drive                    #08-960 Singapore 542190</v>
      </c>
      <c r="E340" s="42" t="s">
        <v>789</v>
      </c>
      <c r="F340" s="50">
        <v>165.65</v>
      </c>
      <c r="G340" s="128">
        <v>13.25</v>
      </c>
      <c r="H340" s="50"/>
      <c r="I340" s="113"/>
      <c r="J340" s="21"/>
      <c r="K340" s="50">
        <f t="shared" si="42"/>
        <v>178.9</v>
      </c>
      <c r="L340" s="136"/>
      <c r="M340" s="36"/>
      <c r="N340" s="136"/>
      <c r="O340" s="136"/>
      <c r="P340" s="36"/>
      <c r="Q340" s="136">
        <f>K340</f>
        <v>178.9</v>
      </c>
      <c r="R340" s="36"/>
      <c r="S340" s="136">
        <f t="shared" si="44"/>
        <v>0</v>
      </c>
      <c r="T340" s="61">
        <v>48.28</v>
      </c>
      <c r="U340" s="114">
        <f t="shared" si="43"/>
        <v>0.26987143655673562</v>
      </c>
      <c r="X340" s="5"/>
      <c r="Y340" s="10" t="e">
        <f t="shared" si="45"/>
        <v>#REF!</v>
      </c>
      <c r="AB340" s="5"/>
      <c r="AC340" s="5"/>
      <c r="AD340" s="10" t="e">
        <f t="shared" si="41"/>
        <v>#REF!</v>
      </c>
    </row>
    <row r="341" spans="1:30" hidden="1" x14ac:dyDescent="0.35">
      <c r="A341" s="120">
        <v>202307336</v>
      </c>
      <c r="B341" s="57">
        <v>45124</v>
      </c>
      <c r="C341" s="37" t="s">
        <v>634</v>
      </c>
      <c r="D341" s="21" t="str">
        <f>VLOOKUP(C341,'Customer List'!$A$3:$N$4129,2,0)</f>
        <v xml:space="preserve">Zhu Fang Ruo                                                11 Canberra Road #01-05. Singapore 759775.              </v>
      </c>
      <c r="E341" s="42" t="s">
        <v>789</v>
      </c>
      <c r="F341" s="50">
        <v>202</v>
      </c>
      <c r="G341" s="128">
        <v>16.16</v>
      </c>
      <c r="H341" s="50"/>
      <c r="I341" s="113"/>
      <c r="J341" s="21"/>
      <c r="K341" s="50">
        <f t="shared" si="42"/>
        <v>218.16</v>
      </c>
      <c r="L341" s="136"/>
      <c r="M341" s="36"/>
      <c r="N341" s="136"/>
      <c r="O341" s="136"/>
      <c r="P341" s="36"/>
      <c r="Q341" s="136">
        <f>K341</f>
        <v>218.16</v>
      </c>
      <c r="R341" s="36"/>
      <c r="S341" s="136">
        <f t="shared" si="44"/>
        <v>0</v>
      </c>
      <c r="T341" s="61">
        <v>59.9</v>
      </c>
      <c r="U341" s="114">
        <f t="shared" si="43"/>
        <v>0.27456912357902458</v>
      </c>
      <c r="X341" s="5"/>
      <c r="Y341" s="10" t="e">
        <f t="shared" si="45"/>
        <v>#REF!</v>
      </c>
      <c r="AB341" s="5"/>
      <c r="AC341" s="5"/>
      <c r="AD341" s="10" t="e">
        <f t="shared" si="41"/>
        <v>#REF!</v>
      </c>
    </row>
    <row r="342" spans="1:30" hidden="1" x14ac:dyDescent="0.35">
      <c r="A342" s="120">
        <v>202307337</v>
      </c>
      <c r="B342" s="57">
        <v>45124</v>
      </c>
      <c r="C342" s="37" t="s">
        <v>770</v>
      </c>
      <c r="D342" s="21" t="str">
        <f>VLOOKUP(C342,'Customer List'!$A$3:$N$4129,2,0)</f>
        <v>R&amp;B TEA SINGAPORE                                                        30 SEMBAWANG DRIVE #B1-38 SUN PLAZA, SINGAPORE 757713</v>
      </c>
      <c r="E342" s="42" t="s">
        <v>789</v>
      </c>
      <c r="F342" s="50">
        <v>48</v>
      </c>
      <c r="G342" s="128">
        <v>3.84</v>
      </c>
      <c r="H342" s="50"/>
      <c r="I342" s="113"/>
      <c r="J342" s="21"/>
      <c r="K342" s="50">
        <f t="shared" si="42"/>
        <v>51.84</v>
      </c>
      <c r="L342" s="136"/>
      <c r="M342" s="36"/>
      <c r="N342" s="136">
        <f>K342</f>
        <v>51.84</v>
      </c>
      <c r="O342" s="136"/>
      <c r="P342" s="136"/>
      <c r="Q342" s="136"/>
      <c r="R342" s="36"/>
      <c r="S342" s="136">
        <f t="shared" si="44"/>
        <v>0</v>
      </c>
      <c r="T342" s="61">
        <v>24.44</v>
      </c>
      <c r="U342" s="114">
        <f t="shared" si="43"/>
        <v>0.4714506172839506</v>
      </c>
      <c r="X342" s="5"/>
      <c r="Y342" s="10" t="e">
        <f t="shared" si="45"/>
        <v>#REF!</v>
      </c>
      <c r="AB342" s="5"/>
      <c r="AC342" s="5"/>
      <c r="AD342" s="10" t="e">
        <f t="shared" si="41"/>
        <v>#REF!</v>
      </c>
    </row>
    <row r="343" spans="1:30" hidden="1" x14ac:dyDescent="0.35">
      <c r="A343" s="120">
        <v>202307338</v>
      </c>
      <c r="B343" s="57">
        <v>45124</v>
      </c>
      <c r="C343" s="37" t="s">
        <v>918</v>
      </c>
      <c r="D343" s="21" t="str">
        <f>VLOOKUP(C343,'Customer List'!$A$3:$N$4129,2,0)</f>
        <v>R&amp;B TEA SINGAPORE                                                 LE QUEST, 4 BUKIT BATOK STREET 41 #01-47 SINGAPORE 657991</v>
      </c>
      <c r="E343" s="42" t="s">
        <v>789</v>
      </c>
      <c r="F343" s="50">
        <v>45</v>
      </c>
      <c r="G343" s="128">
        <v>3.6</v>
      </c>
      <c r="H343" s="50"/>
      <c r="I343" s="113"/>
      <c r="J343" s="21"/>
      <c r="K343" s="50">
        <f t="shared" si="42"/>
        <v>48.6</v>
      </c>
      <c r="L343" s="136"/>
      <c r="M343" s="36"/>
      <c r="N343" s="136">
        <f>K343</f>
        <v>48.6</v>
      </c>
      <c r="O343" s="36"/>
      <c r="P343" s="36"/>
      <c r="Q343" s="136"/>
      <c r="R343" s="36"/>
      <c r="S343" s="136">
        <f t="shared" si="44"/>
        <v>0</v>
      </c>
      <c r="T343" s="61">
        <v>26.68</v>
      </c>
      <c r="U343" s="114">
        <f t="shared" si="43"/>
        <v>0.54897119341563783</v>
      </c>
      <c r="X343" s="5"/>
      <c r="Y343" s="10" t="e">
        <f t="shared" si="45"/>
        <v>#REF!</v>
      </c>
      <c r="AB343" s="5"/>
      <c r="AC343" s="5"/>
      <c r="AD343" s="10" t="e">
        <f t="shared" si="41"/>
        <v>#REF!</v>
      </c>
    </row>
    <row r="344" spans="1:30" hidden="1" x14ac:dyDescent="0.35">
      <c r="A344" s="120">
        <v>202307339</v>
      </c>
      <c r="B344" s="57">
        <v>45124</v>
      </c>
      <c r="C344" s="37" t="s">
        <v>629</v>
      </c>
      <c r="D344" s="21" t="str">
        <f>VLOOKUP(C344,'Customer List'!$A$3:$N$4129,2,0)</f>
        <v xml:space="preserve">Koufu - Dessert                                        632, Bukit Batok Central #01-132 Singapore 650632                                                </v>
      </c>
      <c r="E344" s="42" t="s">
        <v>789</v>
      </c>
      <c r="F344" s="50">
        <v>180.5</v>
      </c>
      <c r="G344" s="128">
        <v>14.44</v>
      </c>
      <c r="H344" s="50"/>
      <c r="I344" s="113"/>
      <c r="J344" s="21"/>
      <c r="K344" s="50">
        <f t="shared" si="42"/>
        <v>194.94</v>
      </c>
      <c r="L344" s="136">
        <f>K344</f>
        <v>194.94</v>
      </c>
      <c r="M344" s="36"/>
      <c r="N344" s="136"/>
      <c r="O344" s="36"/>
      <c r="P344" s="36"/>
      <c r="Q344" s="136"/>
      <c r="R344" s="36"/>
      <c r="S344" s="136">
        <f t="shared" si="44"/>
        <v>0</v>
      </c>
      <c r="T344" s="61">
        <v>42.73</v>
      </c>
      <c r="U344" s="114">
        <f t="shared" si="43"/>
        <v>0.21919564994357238</v>
      </c>
      <c r="X344" s="5"/>
      <c r="Y344" s="10" t="e">
        <f t="shared" si="45"/>
        <v>#REF!</v>
      </c>
      <c r="AB344" s="5"/>
      <c r="AC344" s="5"/>
      <c r="AD344" s="10" t="e">
        <f t="shared" si="41"/>
        <v>#REF!</v>
      </c>
    </row>
    <row r="345" spans="1:30" hidden="1" x14ac:dyDescent="0.35">
      <c r="A345" s="120">
        <v>202307340</v>
      </c>
      <c r="B345" s="57">
        <v>45124</v>
      </c>
      <c r="C345" s="37" t="s">
        <v>786</v>
      </c>
      <c r="D345" s="21" t="str">
        <f>VLOOKUP(C345,'Customer List'!$A$3:$N$4129,2,0)</f>
        <v>Asia Dessert Marketing                                       Blk 3020, Ubi Avenue 2 #02-125 Singapore 408896</v>
      </c>
      <c r="E345" s="42" t="s">
        <v>694</v>
      </c>
      <c r="F345" s="50">
        <v>500</v>
      </c>
      <c r="G345" s="128">
        <v>40</v>
      </c>
      <c r="H345" s="50">
        <v>540</v>
      </c>
      <c r="I345" s="113">
        <v>45125</v>
      </c>
      <c r="J345" s="21"/>
      <c r="K345" s="50">
        <f t="shared" si="42"/>
        <v>0</v>
      </c>
      <c r="L345" s="136"/>
      <c r="M345" s="36"/>
      <c r="N345" s="136"/>
      <c r="O345" s="136"/>
      <c r="P345" s="36"/>
      <c r="Q345" s="136">
        <f>K345</f>
        <v>0</v>
      </c>
      <c r="R345" s="36"/>
      <c r="S345" s="136">
        <f t="shared" si="44"/>
        <v>0</v>
      </c>
      <c r="T345" s="61">
        <v>411</v>
      </c>
      <c r="U345" s="114">
        <f t="shared" si="43"/>
        <v>0.76111111111111107</v>
      </c>
      <c r="X345" s="5"/>
      <c r="Y345" s="10" t="e">
        <f t="shared" si="45"/>
        <v>#REF!</v>
      </c>
      <c r="AB345" s="5"/>
      <c r="AC345" s="5"/>
      <c r="AD345" s="10" t="e">
        <f t="shared" si="41"/>
        <v>#REF!</v>
      </c>
    </row>
    <row r="346" spans="1:30" hidden="1" x14ac:dyDescent="0.35">
      <c r="A346" s="120">
        <v>202307341</v>
      </c>
      <c r="B346" s="57">
        <v>45124</v>
      </c>
      <c r="C346" s="37" t="s">
        <v>645</v>
      </c>
      <c r="D346" s="21" t="str">
        <f>VLOOKUP(C346,'Customer List'!$A$3:$N$4129,2,0)</f>
        <v xml:space="preserve">GOODWOOF PTE. LTD.                                                                                31 Woodlands Close #06-16        Singapore 737855          </v>
      </c>
      <c r="E346" s="42" t="s">
        <v>694</v>
      </c>
      <c r="F346" s="50">
        <v>200</v>
      </c>
      <c r="G346" s="128">
        <v>16</v>
      </c>
      <c r="H346" s="50"/>
      <c r="I346" s="113"/>
      <c r="J346" s="21"/>
      <c r="K346" s="50">
        <f t="shared" si="42"/>
        <v>216</v>
      </c>
      <c r="L346" s="136"/>
      <c r="M346" s="36"/>
      <c r="N346" s="136"/>
      <c r="O346" s="36"/>
      <c r="P346" s="36"/>
      <c r="Q346" s="136">
        <f>K346</f>
        <v>216</v>
      </c>
      <c r="R346" s="36"/>
      <c r="S346" s="136">
        <f t="shared" si="44"/>
        <v>0</v>
      </c>
      <c r="T346" s="61">
        <v>60</v>
      </c>
      <c r="U346" s="114">
        <f t="shared" si="43"/>
        <v>0.27777777777777779</v>
      </c>
      <c r="X346" s="5"/>
      <c r="Y346" s="10" t="e">
        <f t="shared" si="45"/>
        <v>#REF!</v>
      </c>
      <c r="AB346" s="5"/>
      <c r="AC346" s="5"/>
      <c r="AD346" s="10" t="e">
        <f t="shared" si="41"/>
        <v>#REF!</v>
      </c>
    </row>
    <row r="347" spans="1:30" hidden="1" x14ac:dyDescent="0.35">
      <c r="A347" s="120">
        <v>202307342</v>
      </c>
      <c r="B347" s="57">
        <v>45124</v>
      </c>
      <c r="C347" s="37" t="s">
        <v>671</v>
      </c>
      <c r="D347" s="21" t="str">
        <f>VLOOKUP(C347,'Customer List'!$A$3:$N$4129,2,0)</f>
        <v xml:space="preserve">DELI ASIA (S) PTE LTD                                      1, Woodlands Height #01-03                             SINGAPORE 737859                  </v>
      </c>
      <c r="E347" s="42" t="s">
        <v>694</v>
      </c>
      <c r="F347" s="50">
        <v>171</v>
      </c>
      <c r="G347" s="128">
        <v>13.68</v>
      </c>
      <c r="H347" s="50"/>
      <c r="I347" s="113"/>
      <c r="J347" s="21"/>
      <c r="K347" s="50">
        <f t="shared" si="42"/>
        <v>184.68</v>
      </c>
      <c r="L347" s="136"/>
      <c r="M347" s="136">
        <f>K347</f>
        <v>184.68</v>
      </c>
      <c r="N347" s="136"/>
      <c r="O347" s="36"/>
      <c r="P347" s="36"/>
      <c r="Q347" s="136"/>
      <c r="R347" s="36"/>
      <c r="S347" s="136">
        <f t="shared" si="44"/>
        <v>0</v>
      </c>
      <c r="T347" s="61">
        <v>36</v>
      </c>
      <c r="U347" s="114">
        <f t="shared" si="43"/>
        <v>0.19493177387914229</v>
      </c>
      <c r="X347" s="5"/>
      <c r="Y347" s="10" t="e">
        <f t="shared" si="45"/>
        <v>#REF!</v>
      </c>
      <c r="AB347" s="5"/>
      <c r="AC347" s="5"/>
      <c r="AD347" s="10" t="e">
        <f t="shared" si="41"/>
        <v>#REF!</v>
      </c>
    </row>
    <row r="348" spans="1:30" hidden="1" x14ac:dyDescent="0.35">
      <c r="A348" s="120">
        <v>202307343</v>
      </c>
      <c r="B348" s="57">
        <v>45125</v>
      </c>
      <c r="C348" s="37" t="s">
        <v>689</v>
      </c>
      <c r="D348" s="21" t="str">
        <f>VLOOKUP(C348,'Customer List'!$A$3:$N$4129,2,0)</f>
        <v xml:space="preserve">T.P.T. Fruit Juice                                     BLK 925, Yishun Central #01-239 Singapore                         </v>
      </c>
      <c r="E348" s="42" t="s">
        <v>694</v>
      </c>
      <c r="F348" s="50">
        <v>117.13</v>
      </c>
      <c r="G348" s="128">
        <v>9.3699999999999992</v>
      </c>
      <c r="H348" s="50">
        <v>126.5</v>
      </c>
      <c r="I348" s="113">
        <v>45125</v>
      </c>
      <c r="J348" s="21"/>
      <c r="K348" s="50">
        <f t="shared" si="42"/>
        <v>0</v>
      </c>
      <c r="L348" s="136"/>
      <c r="M348" s="36"/>
      <c r="N348" s="136"/>
      <c r="O348" s="36"/>
      <c r="P348" s="36"/>
      <c r="Q348" s="136"/>
      <c r="R348" s="36"/>
      <c r="S348" s="136">
        <f t="shared" si="44"/>
        <v>0</v>
      </c>
      <c r="T348" s="61">
        <v>41.27</v>
      </c>
      <c r="U348" s="114">
        <f t="shared" si="43"/>
        <v>0.32624505928853759</v>
      </c>
      <c r="X348" s="5"/>
      <c r="Y348" s="10" t="e">
        <f t="shared" si="45"/>
        <v>#REF!</v>
      </c>
      <c r="AB348" s="5"/>
      <c r="AC348" s="5"/>
      <c r="AD348" s="10" t="e">
        <f t="shared" si="41"/>
        <v>#REF!</v>
      </c>
    </row>
    <row r="349" spans="1:30" hidden="1" x14ac:dyDescent="0.35">
      <c r="A349" s="120">
        <v>202307344</v>
      </c>
      <c r="B349" s="57">
        <v>45125</v>
      </c>
      <c r="C349" s="37" t="s">
        <v>639</v>
      </c>
      <c r="D349" s="21" t="str">
        <f>VLOOKUP(C349,'Customer List'!$A$3:$N$4129,2,0)</f>
        <v>凉凉                                                           30 Seng Poh Road #02-75,           Tiong Bahru Market,            Singapore 168898</v>
      </c>
      <c r="E349" s="42" t="s">
        <v>789</v>
      </c>
      <c r="F349" s="50">
        <v>233.8</v>
      </c>
      <c r="G349" s="128">
        <v>18.7</v>
      </c>
      <c r="H349" s="50"/>
      <c r="I349" s="113"/>
      <c r="J349" s="21"/>
      <c r="K349" s="50">
        <f t="shared" si="42"/>
        <v>252.5</v>
      </c>
      <c r="L349" s="136"/>
      <c r="M349" s="36"/>
      <c r="N349" s="36"/>
      <c r="O349" s="36"/>
      <c r="P349" s="136"/>
      <c r="Q349" s="136">
        <f>K349</f>
        <v>252.5</v>
      </c>
      <c r="R349" s="36"/>
      <c r="S349" s="136">
        <f t="shared" si="44"/>
        <v>0</v>
      </c>
      <c r="T349" s="61">
        <v>56.35</v>
      </c>
      <c r="U349" s="114">
        <f t="shared" si="43"/>
        <v>0.22316831683168317</v>
      </c>
      <c r="X349" s="5"/>
      <c r="Y349" s="10" t="e">
        <f t="shared" si="45"/>
        <v>#REF!</v>
      </c>
      <c r="AB349" s="5"/>
      <c r="AC349" s="5"/>
      <c r="AD349" s="10" t="e">
        <f t="shared" si="41"/>
        <v>#REF!</v>
      </c>
    </row>
    <row r="350" spans="1:30" hidden="1" x14ac:dyDescent="0.35">
      <c r="A350" s="120">
        <v>202307345</v>
      </c>
      <c r="B350" s="57">
        <v>45125</v>
      </c>
      <c r="C350" s="37" t="s">
        <v>690</v>
      </c>
      <c r="D350" s="21" t="str">
        <f>VLOOKUP(C350,'Customer List'!$A$3:$N$4129,2,0)</f>
        <v>Yew Kee Collective Pte Ltd                               Kw Café, My Kampung. Kallang Wave Mall #02-16/K6. Singapore 397628</v>
      </c>
      <c r="E350" s="42" t="s">
        <v>694</v>
      </c>
      <c r="F350" s="50">
        <v>360.5</v>
      </c>
      <c r="G350" s="128">
        <v>28.84</v>
      </c>
      <c r="H350" s="50"/>
      <c r="I350" s="113"/>
      <c r="J350" s="21"/>
      <c r="K350" s="50">
        <f t="shared" si="42"/>
        <v>389.34</v>
      </c>
      <c r="L350" s="136"/>
      <c r="M350" s="136"/>
      <c r="N350" s="36"/>
      <c r="O350" s="136"/>
      <c r="P350" s="36"/>
      <c r="Q350" s="136">
        <f>K350</f>
        <v>389.34</v>
      </c>
      <c r="R350" s="36"/>
      <c r="S350" s="136">
        <f t="shared" si="44"/>
        <v>0</v>
      </c>
      <c r="T350" s="61">
        <v>99.59</v>
      </c>
      <c r="U350" s="114">
        <f t="shared" si="43"/>
        <v>0.25579185287923156</v>
      </c>
      <c r="X350" s="5"/>
      <c r="Y350" s="10" t="e">
        <f t="shared" si="45"/>
        <v>#REF!</v>
      </c>
      <c r="AB350" s="5"/>
      <c r="AC350" s="5"/>
      <c r="AD350" s="10" t="e">
        <f t="shared" si="41"/>
        <v>#REF!</v>
      </c>
    </row>
    <row r="351" spans="1:30" hidden="1" x14ac:dyDescent="0.35">
      <c r="A351" s="120">
        <v>202307346</v>
      </c>
      <c r="B351" s="57">
        <v>45125</v>
      </c>
      <c r="C351" s="37" t="s">
        <v>916</v>
      </c>
      <c r="D351" s="21" t="str">
        <f>VLOOKUP(C351,'Customer List'!$A$3:$N$4129,2,0)</f>
        <v xml:space="preserve">FOOD REPUBLIC PTE LTD                                   Vivo City @Drink Stall #16A                                         1, Harbourfront Walk #03-01, VivoCity   Singapore 098585                           </v>
      </c>
      <c r="E351" s="42" t="s">
        <v>789</v>
      </c>
      <c r="F351" s="50">
        <v>69.8</v>
      </c>
      <c r="G351" s="128">
        <v>5.58</v>
      </c>
      <c r="H351" s="50"/>
      <c r="I351" s="113"/>
      <c r="J351" s="21"/>
      <c r="K351" s="50">
        <f t="shared" si="42"/>
        <v>75.38</v>
      </c>
      <c r="L351" s="136"/>
      <c r="M351" s="136"/>
      <c r="N351" s="136"/>
      <c r="O351" s="136"/>
      <c r="P351" s="136">
        <f>K351</f>
        <v>75.38</v>
      </c>
      <c r="Q351" s="136"/>
      <c r="R351" s="36"/>
      <c r="S351" s="136">
        <f t="shared" si="44"/>
        <v>0</v>
      </c>
      <c r="T351" s="61">
        <v>25.53</v>
      </c>
      <c r="U351" s="114">
        <f t="shared" si="43"/>
        <v>0.33868400106128949</v>
      </c>
      <c r="X351" s="5"/>
      <c r="Y351" s="10" t="e">
        <f t="shared" si="45"/>
        <v>#REF!</v>
      </c>
      <c r="AB351" s="5"/>
      <c r="AC351" s="5"/>
      <c r="AD351" s="10" t="e">
        <f t="shared" si="41"/>
        <v>#REF!</v>
      </c>
    </row>
    <row r="352" spans="1:30" hidden="1" x14ac:dyDescent="0.35">
      <c r="A352" s="120">
        <v>202307347</v>
      </c>
      <c r="B352" s="57">
        <v>45125</v>
      </c>
      <c r="C352" s="37" t="s">
        <v>917</v>
      </c>
      <c r="D352" s="21" t="str">
        <f>VLOOKUP(C352,'Customer List'!$A$3:$N$4129,2,0)</f>
        <v xml:space="preserve">FOOD REPUBLIC PTE LTD                                   Vivo City @Ice Shop #16                                         1, Harbourfront Walk #03-01, VivoCity   Singapore 098585                           </v>
      </c>
      <c r="E352" s="42" t="s">
        <v>789</v>
      </c>
      <c r="F352" s="50">
        <v>88.6</v>
      </c>
      <c r="G352" s="128">
        <f t="shared" ref="G352:G407" si="46">F352*0.08</f>
        <v>7.0880000000000001</v>
      </c>
      <c r="H352" s="50"/>
      <c r="I352" s="113"/>
      <c r="J352" s="21"/>
      <c r="K352" s="50">
        <f t="shared" si="42"/>
        <v>95.687999999999988</v>
      </c>
      <c r="L352" s="136"/>
      <c r="M352" s="36"/>
      <c r="N352" s="136"/>
      <c r="O352" s="136"/>
      <c r="P352" s="136">
        <f>K352</f>
        <v>95.687999999999988</v>
      </c>
      <c r="Q352" s="136"/>
      <c r="R352" s="36"/>
      <c r="S352" s="136">
        <f t="shared" si="44"/>
        <v>0</v>
      </c>
      <c r="T352" s="61">
        <v>21.47</v>
      </c>
      <c r="U352" s="114">
        <f t="shared" si="43"/>
        <v>0.2243750522531561</v>
      </c>
      <c r="X352" s="5"/>
      <c r="Y352" s="10" t="e">
        <f t="shared" si="45"/>
        <v>#REF!</v>
      </c>
      <c r="AB352" s="5"/>
      <c r="AC352" s="5"/>
      <c r="AD352" s="10" t="e">
        <f t="shared" si="41"/>
        <v>#REF!</v>
      </c>
    </row>
    <row r="353" spans="1:30" hidden="1" x14ac:dyDescent="0.35">
      <c r="A353" s="120">
        <v>202307348</v>
      </c>
      <c r="B353" s="57">
        <v>45125</v>
      </c>
      <c r="C353" s="37" t="s">
        <v>985</v>
      </c>
      <c r="D353" s="21" t="str">
        <f>VLOOKUP(C353,'Customer List'!$A$3:$N$4129,2,0)</f>
        <v xml:space="preserve">FOOD REPUBLIC PTE LTD                                  Somerset Orchard@Drink stall No: 17   313 Orchard Road #05-01                Singapore 238895                           </v>
      </c>
      <c r="E353" s="42" t="s">
        <v>789</v>
      </c>
      <c r="F353" s="50">
        <v>29.26</v>
      </c>
      <c r="G353" s="128">
        <v>2.34</v>
      </c>
      <c r="H353" s="50"/>
      <c r="I353" s="113"/>
      <c r="J353" s="21"/>
      <c r="K353" s="50">
        <f t="shared" si="42"/>
        <v>31.6</v>
      </c>
      <c r="L353" s="136"/>
      <c r="M353" s="136"/>
      <c r="N353" s="36"/>
      <c r="O353" s="36"/>
      <c r="P353" s="136">
        <f>K353</f>
        <v>31.6</v>
      </c>
      <c r="Q353" s="136"/>
      <c r="R353" s="36"/>
      <c r="S353" s="136">
        <f t="shared" si="44"/>
        <v>0</v>
      </c>
      <c r="T353" s="61">
        <v>11.81</v>
      </c>
      <c r="U353" s="114">
        <f t="shared" si="43"/>
        <v>0.37373417721518987</v>
      </c>
      <c r="X353" s="5"/>
      <c r="Y353" s="10" t="e">
        <f t="shared" si="45"/>
        <v>#REF!</v>
      </c>
      <c r="AB353" s="5"/>
      <c r="AC353" s="5"/>
      <c r="AD353" s="10" t="e">
        <f t="shared" si="41"/>
        <v>#REF!</v>
      </c>
    </row>
    <row r="354" spans="1:30" hidden="1" x14ac:dyDescent="0.35">
      <c r="A354" s="120">
        <v>202307349</v>
      </c>
      <c r="B354" s="57">
        <v>45125</v>
      </c>
      <c r="C354" s="37" t="s">
        <v>927</v>
      </c>
      <c r="D354" s="21" t="str">
        <f>VLOOKUP(C354,'Customer List'!$A$3:$N$4129,2,0)</f>
        <v xml:space="preserve">FOOD REPUBLIC PTE LTD                                  Somerset Orchard@Ice shop No: 17   313 Orchard Road #05-01                Singapore 238895                           </v>
      </c>
      <c r="E354" s="42" t="s">
        <v>789</v>
      </c>
      <c r="F354" s="50">
        <v>163</v>
      </c>
      <c r="G354" s="128">
        <v>13.04</v>
      </c>
      <c r="H354" s="50"/>
      <c r="I354" s="113"/>
      <c r="J354" s="21"/>
      <c r="K354" s="50">
        <f t="shared" si="42"/>
        <v>176.04</v>
      </c>
      <c r="L354" s="136"/>
      <c r="M354" s="36"/>
      <c r="N354" s="36"/>
      <c r="O354" s="136"/>
      <c r="P354" s="136">
        <f>K354</f>
        <v>176.04</v>
      </c>
      <c r="Q354" s="136"/>
      <c r="R354" s="36"/>
      <c r="S354" s="136">
        <f t="shared" si="44"/>
        <v>0</v>
      </c>
      <c r="T354" s="61">
        <v>55.53</v>
      </c>
      <c r="U354" s="114">
        <f t="shared" si="43"/>
        <v>0.31543967280163604</v>
      </c>
      <c r="X354" s="5"/>
      <c r="Y354" s="10" t="e">
        <f t="shared" si="45"/>
        <v>#REF!</v>
      </c>
      <c r="AB354" s="5"/>
      <c r="AC354" s="5"/>
      <c r="AD354" s="10" t="e">
        <f t="shared" si="41"/>
        <v>#REF!</v>
      </c>
    </row>
    <row r="355" spans="1:30" hidden="1" x14ac:dyDescent="0.35">
      <c r="A355" s="120">
        <v>202307350</v>
      </c>
      <c r="B355" s="57">
        <v>45125</v>
      </c>
      <c r="C355" s="37" t="s">
        <v>776</v>
      </c>
      <c r="D355" s="21" t="str">
        <f>VLOOKUP(C355,'Customer List'!$A$3:$N$4129,2,0)</f>
        <v>R&amp;B TEA SINGAPORE                                  2 BAYFRONT AVENUE #B2-49/53 MARINA BAY SANDS, SINGAPORE 018972</v>
      </c>
      <c r="E355" s="42" t="s">
        <v>694</v>
      </c>
      <c r="F355" s="50">
        <v>15</v>
      </c>
      <c r="G355" s="128">
        <v>1.2</v>
      </c>
      <c r="H355" s="50"/>
      <c r="I355" s="113"/>
      <c r="J355" s="21"/>
      <c r="K355" s="50">
        <f t="shared" si="42"/>
        <v>16.2</v>
      </c>
      <c r="L355" s="136"/>
      <c r="M355" s="36"/>
      <c r="N355" s="136">
        <f>K355</f>
        <v>16.2</v>
      </c>
      <c r="O355" s="136"/>
      <c r="P355" s="36"/>
      <c r="Q355" s="136"/>
      <c r="R355" s="36"/>
      <c r="S355" s="136">
        <f t="shared" si="44"/>
        <v>0</v>
      </c>
      <c r="U355" s="114">
        <f t="shared" si="43"/>
        <v>0</v>
      </c>
      <c r="X355" s="5"/>
      <c r="Y355" s="10" t="e">
        <f t="shared" si="45"/>
        <v>#REF!</v>
      </c>
      <c r="AB355" s="5"/>
      <c r="AC355" s="5"/>
      <c r="AD355" s="10" t="e">
        <f t="shared" si="41"/>
        <v>#REF!</v>
      </c>
    </row>
    <row r="356" spans="1:30" hidden="1" x14ac:dyDescent="0.35">
      <c r="A356" s="120">
        <v>202307351</v>
      </c>
      <c r="B356" s="57">
        <v>45125</v>
      </c>
      <c r="C356" s="37" t="s">
        <v>619</v>
      </c>
      <c r="D356" s="21" t="str">
        <f>VLOOKUP(C356,'Customer List'!$A$3:$N$4129,2,0)</f>
        <v xml:space="preserve"> Punggol OASIS (Gourmet Paradise)      681 Punggol Drive #04-01               OASIS Terraces, Singapore 820681</v>
      </c>
      <c r="E356" s="42" t="s">
        <v>694</v>
      </c>
      <c r="F356" s="50">
        <v>485.3</v>
      </c>
      <c r="G356" s="128">
        <v>38.82</v>
      </c>
      <c r="H356" s="50"/>
      <c r="I356" s="113"/>
      <c r="J356" s="21"/>
      <c r="K356" s="50">
        <f t="shared" si="42"/>
        <v>524.12</v>
      </c>
      <c r="L356" s="136">
        <f>K356</f>
        <v>524.12</v>
      </c>
      <c r="M356" s="136"/>
      <c r="N356" s="136"/>
      <c r="O356" s="36"/>
      <c r="P356" s="136"/>
      <c r="Q356" s="136"/>
      <c r="R356" s="36"/>
      <c r="S356" s="136">
        <f t="shared" si="44"/>
        <v>0</v>
      </c>
      <c r="T356" s="61">
        <v>124.2</v>
      </c>
      <c r="U356" s="114">
        <f t="shared" si="43"/>
        <v>0.23696863313744945</v>
      </c>
      <c r="X356" s="5"/>
      <c r="Y356" s="10" t="e">
        <f t="shared" si="45"/>
        <v>#REF!</v>
      </c>
      <c r="AB356" s="5"/>
      <c r="AC356" s="5"/>
      <c r="AD356" s="10" t="e">
        <f t="shared" si="41"/>
        <v>#REF!</v>
      </c>
    </row>
    <row r="357" spans="1:30" hidden="1" x14ac:dyDescent="0.35">
      <c r="A357" s="120">
        <v>202307352</v>
      </c>
      <c r="B357" s="57">
        <v>45125</v>
      </c>
      <c r="C357" s="37" t="s">
        <v>665</v>
      </c>
      <c r="D357" s="21" t="str">
        <f>VLOOKUP(C357,'Customer List'!$A$3:$N$4129,2,0)</f>
        <v>Juice Stall                                                    Jewel Changi Airport. Five Spice, Stall #01. 78, Airport Boulevard. #B2-238/239/240. (819666)</v>
      </c>
      <c r="E357" s="42" t="s">
        <v>694</v>
      </c>
      <c r="F357" s="50">
        <v>48</v>
      </c>
      <c r="G357" s="128">
        <v>3.84</v>
      </c>
      <c r="H357" s="50"/>
      <c r="I357" s="113"/>
      <c r="J357" s="21"/>
      <c r="K357" s="160">
        <f t="shared" si="42"/>
        <v>51.84</v>
      </c>
      <c r="L357" s="136"/>
      <c r="M357" s="136"/>
      <c r="N357" s="136"/>
      <c r="O357" s="136">
        <f>K357</f>
        <v>51.84</v>
      </c>
      <c r="P357" s="36"/>
      <c r="Q357" s="36"/>
      <c r="R357" s="36"/>
      <c r="S357" s="136">
        <f t="shared" si="44"/>
        <v>0</v>
      </c>
      <c r="T357" s="61">
        <v>19.920000000000002</v>
      </c>
      <c r="U357" s="114">
        <f t="shared" si="43"/>
        <v>0.38425925925925924</v>
      </c>
      <c r="X357" s="5"/>
      <c r="Y357" s="10"/>
      <c r="AB357" s="5"/>
      <c r="AC357" s="5"/>
      <c r="AD357" s="10"/>
    </row>
    <row r="358" spans="1:30" hidden="1" x14ac:dyDescent="0.35">
      <c r="A358" s="120">
        <v>202307353</v>
      </c>
      <c r="B358" s="57">
        <v>45125</v>
      </c>
      <c r="C358" s="37" t="s">
        <v>621</v>
      </c>
      <c r="D358" s="21" t="str">
        <f>VLOOKUP(C358,'Customer List'!$A$3:$N$4129,2,0)</f>
        <v xml:space="preserve">Koufu - Dessert                                              Block 168 Punggol Field #01-01      Punggol Plaza Singapore 820168               </v>
      </c>
      <c r="E358" s="42" t="s">
        <v>694</v>
      </c>
      <c r="F358" s="50">
        <v>368.8</v>
      </c>
      <c r="G358" s="128">
        <v>29.5</v>
      </c>
      <c r="H358" s="50"/>
      <c r="I358" s="113"/>
      <c r="J358" s="21"/>
      <c r="K358" s="50">
        <f t="shared" si="42"/>
        <v>398.3</v>
      </c>
      <c r="L358" s="136">
        <f>K358</f>
        <v>398.3</v>
      </c>
      <c r="M358" s="36"/>
      <c r="N358" s="136"/>
      <c r="O358" s="136"/>
      <c r="P358" s="36"/>
      <c r="Q358" s="136"/>
      <c r="R358" s="136"/>
      <c r="S358" s="136">
        <f t="shared" si="44"/>
        <v>0</v>
      </c>
      <c r="T358" s="61">
        <v>108.24</v>
      </c>
      <c r="U358" s="114">
        <f t="shared" si="43"/>
        <v>0.27175495857393922</v>
      </c>
      <c r="X358" s="5"/>
      <c r="Y358" s="10" t="e">
        <f>Y356-X358</f>
        <v>#REF!</v>
      </c>
      <c r="AB358" s="5"/>
      <c r="AC358" s="5"/>
      <c r="AD358" s="10" t="e">
        <f>AD356+AB358-AC358</f>
        <v>#REF!</v>
      </c>
    </row>
    <row r="359" spans="1:30" hidden="1" x14ac:dyDescent="0.35">
      <c r="A359" s="120">
        <v>202307354</v>
      </c>
      <c r="B359" s="57">
        <v>45125</v>
      </c>
      <c r="C359" s="37" t="s">
        <v>575</v>
      </c>
      <c r="D359" s="21" t="str">
        <f>VLOOKUP(C359,'Customer List'!$A$3:$N$4129,2,0)</f>
        <v xml:space="preserve">Koufu - DIM SUM                                          Block 168 Punggol Field #01-01      Punggol Plaza Singapore 820168               </v>
      </c>
      <c r="E359" s="42" t="s">
        <v>694</v>
      </c>
      <c r="F359" s="50">
        <v>50</v>
      </c>
      <c r="G359" s="128">
        <v>4</v>
      </c>
      <c r="H359" s="50"/>
      <c r="I359" s="113"/>
      <c r="J359" s="21"/>
      <c r="K359" s="50">
        <f t="shared" si="42"/>
        <v>54</v>
      </c>
      <c r="L359" s="136">
        <f>K359</f>
        <v>54</v>
      </c>
      <c r="M359" s="36"/>
      <c r="N359" s="136"/>
      <c r="O359" s="136"/>
      <c r="P359" s="136"/>
      <c r="Q359" s="136"/>
      <c r="R359" s="36"/>
      <c r="S359" s="136">
        <f t="shared" si="44"/>
        <v>0</v>
      </c>
      <c r="T359" s="61">
        <v>14</v>
      </c>
      <c r="U359" s="114">
        <f t="shared" si="43"/>
        <v>0.25925925925925924</v>
      </c>
      <c r="X359" s="5"/>
      <c r="Y359" s="10" t="e">
        <f t="shared" si="45"/>
        <v>#REF!</v>
      </c>
      <c r="AB359" s="5"/>
      <c r="AC359" s="5"/>
      <c r="AD359" s="10" t="e">
        <f t="shared" si="41"/>
        <v>#REF!</v>
      </c>
    </row>
    <row r="360" spans="1:30" hidden="1" x14ac:dyDescent="0.35">
      <c r="A360" s="120">
        <v>202307355</v>
      </c>
      <c r="B360" s="57">
        <v>45125</v>
      </c>
      <c r="C360" s="37" t="s">
        <v>632</v>
      </c>
      <c r="D360" s="21" t="str">
        <f>VLOOKUP(C360,'Customer List'!$A$3:$N$4129,2,0)</f>
        <v>天凉                                                             Block 120, Bukit Merah Lane 1                        #01-41 Singapore 150120</v>
      </c>
      <c r="E360" s="42" t="s">
        <v>789</v>
      </c>
      <c r="F360" s="50">
        <v>101.39</v>
      </c>
      <c r="G360" s="128">
        <v>8.11</v>
      </c>
      <c r="H360" s="50">
        <v>109.5</v>
      </c>
      <c r="I360" s="113">
        <v>45125</v>
      </c>
      <c r="J360" s="21"/>
      <c r="K360" s="50">
        <f t="shared" si="42"/>
        <v>0</v>
      </c>
      <c r="L360" s="136"/>
      <c r="M360" s="36"/>
      <c r="N360" s="136"/>
      <c r="O360" s="36"/>
      <c r="P360" s="136"/>
      <c r="Q360" s="136"/>
      <c r="R360" s="36"/>
      <c r="S360" s="136">
        <f t="shared" si="44"/>
        <v>0</v>
      </c>
      <c r="T360" s="61">
        <v>26.64</v>
      </c>
      <c r="U360" s="114">
        <f t="shared" si="43"/>
        <v>0.24328767123287673</v>
      </c>
      <c r="X360" s="5"/>
      <c r="Y360" s="10" t="e">
        <f t="shared" si="45"/>
        <v>#REF!</v>
      </c>
      <c r="AB360" s="5"/>
      <c r="AC360" s="5"/>
      <c r="AD360" s="10" t="e">
        <f t="shared" si="41"/>
        <v>#REF!</v>
      </c>
    </row>
    <row r="361" spans="1:30" hidden="1" x14ac:dyDescent="0.35">
      <c r="A361" s="120">
        <v>202307356</v>
      </c>
      <c r="B361" s="57">
        <v>45125</v>
      </c>
      <c r="C361" s="37" t="s">
        <v>631</v>
      </c>
      <c r="D361" s="21" t="str">
        <f>VLOOKUP(C361,'Customer List'!$A$3:$N$4129,2,0)</f>
        <v>Drink &amp; Dessert Stall                                 CCK Lots1 Stall #15.                                   21 Choa Chu Kang Ave 4, #04-15.               Lot One Shoppers Mall. Singapore 689812</v>
      </c>
      <c r="E361" s="42" t="s">
        <v>789</v>
      </c>
      <c r="F361" s="50">
        <v>454.8</v>
      </c>
      <c r="G361" s="128">
        <v>36.380000000000003</v>
      </c>
      <c r="H361" s="50"/>
      <c r="I361" s="113"/>
      <c r="J361" s="21"/>
      <c r="K361" s="160">
        <f t="shared" si="42"/>
        <v>491.18</v>
      </c>
      <c r="L361" s="136"/>
      <c r="M361" s="36"/>
      <c r="N361" s="36"/>
      <c r="O361" s="136">
        <f>K361</f>
        <v>491.18</v>
      </c>
      <c r="P361" s="136"/>
      <c r="Q361" s="136"/>
      <c r="R361" s="36"/>
      <c r="S361" s="136">
        <f t="shared" si="44"/>
        <v>0</v>
      </c>
      <c r="T361" s="61">
        <v>126.39</v>
      </c>
      <c r="U361" s="114">
        <f t="shared" si="43"/>
        <v>0.2573191090842461</v>
      </c>
      <c r="X361" s="5"/>
      <c r="Y361" s="10" t="e">
        <f t="shared" si="45"/>
        <v>#REF!</v>
      </c>
      <c r="AB361" s="5"/>
      <c r="AC361" s="5"/>
      <c r="AD361" s="10" t="e">
        <f t="shared" si="41"/>
        <v>#REF!</v>
      </c>
    </row>
    <row r="362" spans="1:30" hidden="1" x14ac:dyDescent="0.35">
      <c r="A362" s="120">
        <v>202307357</v>
      </c>
      <c r="B362" s="57">
        <v>45125</v>
      </c>
      <c r="C362" s="37" t="s">
        <v>724</v>
      </c>
      <c r="D362" s="21" t="str">
        <f>VLOOKUP(C362,'Customer List'!$A$3:$N$4129,2,0)</f>
        <v>Combined Stalls                                              1 Kim Seng Promenade #03-116. Great World City Singapore 237994</v>
      </c>
      <c r="E362" s="42" t="s">
        <v>789</v>
      </c>
      <c r="F362" s="50">
        <v>261</v>
      </c>
      <c r="G362" s="128">
        <v>20.88</v>
      </c>
      <c r="H362" s="50"/>
      <c r="I362" s="113"/>
      <c r="J362" s="21"/>
      <c r="K362" s="160">
        <f t="shared" si="42"/>
        <v>281.88</v>
      </c>
      <c r="L362" s="36"/>
      <c r="M362" s="136"/>
      <c r="N362" s="136"/>
      <c r="O362" s="136">
        <f>K362</f>
        <v>281.88</v>
      </c>
      <c r="P362" s="136"/>
      <c r="Q362" s="136"/>
      <c r="R362" s="36"/>
      <c r="S362" s="136">
        <f t="shared" si="44"/>
        <v>0</v>
      </c>
      <c r="T362" s="61">
        <v>93.81</v>
      </c>
      <c r="U362" s="114">
        <f t="shared" si="43"/>
        <v>0.3328011919965943</v>
      </c>
      <c r="X362" s="5"/>
      <c r="Y362" s="10" t="e">
        <f t="shared" si="45"/>
        <v>#REF!</v>
      </c>
      <c r="AB362" s="5"/>
      <c r="AC362" s="5"/>
      <c r="AD362" s="10" t="e">
        <f t="shared" si="41"/>
        <v>#REF!</v>
      </c>
    </row>
    <row r="363" spans="1:30" hidden="1" x14ac:dyDescent="0.35">
      <c r="A363" s="120">
        <v>202307358</v>
      </c>
      <c r="B363" s="57">
        <v>45125</v>
      </c>
      <c r="C363" s="37" t="s">
        <v>668</v>
      </c>
      <c r="D363" s="21" t="str">
        <f>VLOOKUP(C363,'Customer List'!$A$3:$N$4129,2,0)</f>
        <v>Drink &amp; Dessert Stall                       11, Rivervale Crescent #01-01/02/03 Rivervale Mall Singapore 545082</v>
      </c>
      <c r="E363" s="42" t="s">
        <v>694</v>
      </c>
      <c r="F363" s="50">
        <v>118.3</v>
      </c>
      <c r="G363" s="128">
        <v>9.4600000000000009</v>
      </c>
      <c r="H363" s="50"/>
      <c r="I363" s="113"/>
      <c r="J363" s="21"/>
      <c r="K363" s="160">
        <f t="shared" si="42"/>
        <v>127.75999999999999</v>
      </c>
      <c r="L363" s="136"/>
      <c r="M363" s="36"/>
      <c r="N363" s="36"/>
      <c r="O363" s="136">
        <f>K363</f>
        <v>127.75999999999999</v>
      </c>
      <c r="P363" s="36"/>
      <c r="Q363" s="136"/>
      <c r="R363" s="36"/>
      <c r="S363" s="136">
        <f t="shared" si="44"/>
        <v>0</v>
      </c>
      <c r="T363" s="61">
        <v>40.880000000000003</v>
      </c>
      <c r="U363" s="114">
        <f t="shared" si="43"/>
        <v>0.31997495303694429</v>
      </c>
      <c r="X363" s="5"/>
      <c r="Y363" s="10" t="e">
        <f t="shared" si="45"/>
        <v>#REF!</v>
      </c>
      <c r="AB363" s="5"/>
      <c r="AC363" s="5"/>
      <c r="AD363" s="10" t="e">
        <f t="shared" si="41"/>
        <v>#REF!</v>
      </c>
    </row>
    <row r="364" spans="1:30" hidden="1" x14ac:dyDescent="0.35">
      <c r="A364" s="120">
        <v>202307359</v>
      </c>
      <c r="B364" s="57">
        <v>45125</v>
      </c>
      <c r="C364" s="37" t="s">
        <v>643</v>
      </c>
      <c r="D364" s="21" t="str">
        <f>VLOOKUP(C364,'Customer List'!$A$3:$N$4129,2,0)</f>
        <v>SELETAR COUNTRY CLUB                                   101, Seletar Club Road. Singapore 798273</v>
      </c>
      <c r="E364" s="42" t="s">
        <v>694</v>
      </c>
      <c r="F364" s="50">
        <v>79</v>
      </c>
      <c r="G364" s="128">
        <v>6.32</v>
      </c>
      <c r="H364" s="50"/>
      <c r="I364" s="113"/>
      <c r="J364" s="21"/>
      <c r="K364" s="50">
        <f t="shared" si="42"/>
        <v>85.32</v>
      </c>
      <c r="L364" s="136"/>
      <c r="M364" s="36"/>
      <c r="N364" s="136"/>
      <c r="O364" s="136"/>
      <c r="P364" s="136"/>
      <c r="Q364" s="136">
        <f>K364</f>
        <v>85.32</v>
      </c>
      <c r="R364" s="36"/>
      <c r="S364" s="136">
        <f t="shared" si="44"/>
        <v>0</v>
      </c>
      <c r="T364" s="61">
        <v>18</v>
      </c>
      <c r="U364" s="114">
        <f t="shared" si="43"/>
        <v>0.2109704641350211</v>
      </c>
      <c r="X364" s="5"/>
      <c r="Y364" s="10" t="e">
        <f t="shared" si="45"/>
        <v>#REF!</v>
      </c>
      <c r="AB364" s="5"/>
      <c r="AC364" s="5"/>
      <c r="AD364" s="10" t="e">
        <f t="shared" si="41"/>
        <v>#REF!</v>
      </c>
    </row>
    <row r="365" spans="1:30" hidden="1" x14ac:dyDescent="0.35">
      <c r="A365" s="120">
        <v>202307360</v>
      </c>
      <c r="B365" s="57">
        <v>45125</v>
      </c>
      <c r="C365" s="37" t="s">
        <v>786</v>
      </c>
      <c r="D365" s="21" t="str">
        <f>VLOOKUP(C365,'Customer List'!$A$3:$N$4129,2,0)</f>
        <v>Asia Dessert Marketing                                       Blk 3020, Ubi Avenue 2 #02-125 Singapore 408896</v>
      </c>
      <c r="E365" s="42" t="s">
        <v>694</v>
      </c>
      <c r="F365" s="50">
        <v>200</v>
      </c>
      <c r="G365" s="128">
        <v>16</v>
      </c>
      <c r="H365" s="50"/>
      <c r="I365" s="113"/>
      <c r="J365" s="21"/>
      <c r="K365" s="50">
        <f t="shared" si="42"/>
        <v>216</v>
      </c>
      <c r="L365" s="136"/>
      <c r="M365" s="36"/>
      <c r="N365" s="36"/>
      <c r="O365" s="136"/>
      <c r="P365" s="136"/>
      <c r="Q365" s="136">
        <f>K365</f>
        <v>216</v>
      </c>
      <c r="R365" s="36"/>
      <c r="S365" s="136">
        <f t="shared" si="44"/>
        <v>0</v>
      </c>
      <c r="T365" s="61">
        <v>164.4</v>
      </c>
      <c r="U365" s="114">
        <f t="shared" si="43"/>
        <v>0.76111111111111118</v>
      </c>
      <c r="X365" s="5"/>
      <c r="Y365" s="10" t="e">
        <f t="shared" si="45"/>
        <v>#REF!</v>
      </c>
      <c r="AB365" s="5"/>
      <c r="AC365" s="5"/>
      <c r="AD365" s="10" t="e">
        <f t="shared" si="41"/>
        <v>#REF!</v>
      </c>
    </row>
    <row r="366" spans="1:30" hidden="1" x14ac:dyDescent="0.35">
      <c r="A366" s="120">
        <v>202307361</v>
      </c>
      <c r="B366" s="57">
        <v>45125</v>
      </c>
      <c r="C366" s="37" t="s">
        <v>623</v>
      </c>
      <c r="D366" s="21" t="str">
        <f>VLOOKUP(C366,'Customer List'!$A$3:$N$4129,2,0)</f>
        <v>Fork &amp; Spoon                                               Block 768 Woodlands Ave 6 #01-30/31 Singapore 730768                                         (Dessert)</v>
      </c>
      <c r="E366" s="42" t="s">
        <v>789</v>
      </c>
      <c r="F366" s="50">
        <v>681.8</v>
      </c>
      <c r="G366" s="128">
        <v>54.54</v>
      </c>
      <c r="H366" s="50"/>
      <c r="I366" s="113"/>
      <c r="J366" s="21"/>
      <c r="K366" s="50">
        <f t="shared" si="42"/>
        <v>736.33999999999992</v>
      </c>
      <c r="L366" s="136">
        <f>K366</f>
        <v>736.33999999999992</v>
      </c>
      <c r="M366" s="36"/>
      <c r="N366" s="36"/>
      <c r="O366" s="36"/>
      <c r="P366" s="136"/>
      <c r="Q366" s="136"/>
      <c r="R366" s="36"/>
      <c r="S366" s="136">
        <f t="shared" si="44"/>
        <v>0</v>
      </c>
      <c r="T366" s="61">
        <v>139.21</v>
      </c>
      <c r="U366" s="114">
        <f t="shared" si="43"/>
        <v>0.18905668577016055</v>
      </c>
      <c r="X366" s="5"/>
      <c r="Y366" s="10" t="e">
        <f t="shared" si="45"/>
        <v>#REF!</v>
      </c>
      <c r="AB366" s="5"/>
      <c r="AC366" s="5"/>
      <c r="AD366" s="10" t="e">
        <f t="shared" si="41"/>
        <v>#REF!</v>
      </c>
    </row>
    <row r="367" spans="1:30" hidden="1" x14ac:dyDescent="0.35">
      <c r="A367" s="120">
        <v>202307362</v>
      </c>
      <c r="B367" s="57">
        <v>45125</v>
      </c>
      <c r="C367" s="37" t="s">
        <v>622</v>
      </c>
      <c r="D367" s="21" t="str">
        <f>VLOOKUP(C367,'Customer List'!$A$3:$N$4129,2,0)</f>
        <v>Jalan Besar Dessert Stall                     Block 166, Berseh Food Centre,         Jalan Besar #02-58,                               Singapore 208877</v>
      </c>
      <c r="E367" s="42" t="s">
        <v>694</v>
      </c>
      <c r="F367" s="50">
        <v>233.06</v>
      </c>
      <c r="G367" s="128">
        <f t="shared" si="46"/>
        <v>18.6448</v>
      </c>
      <c r="H367" s="50">
        <f>F367+G367</f>
        <v>251.70480000000001</v>
      </c>
      <c r="I367" s="113">
        <v>45136</v>
      </c>
      <c r="J367" s="21"/>
      <c r="K367" s="50">
        <f t="shared" si="42"/>
        <v>0</v>
      </c>
      <c r="L367" s="136"/>
      <c r="M367" s="36"/>
      <c r="N367" s="136"/>
      <c r="O367" s="36"/>
      <c r="P367" s="136"/>
      <c r="Q367" s="136">
        <f>K367</f>
        <v>0</v>
      </c>
      <c r="R367" s="36"/>
      <c r="S367" s="136">
        <f t="shared" si="44"/>
        <v>0</v>
      </c>
      <c r="T367" s="61">
        <v>62.3</v>
      </c>
      <c r="U367" s="114">
        <f t="shared" si="43"/>
        <v>0.24751216504413104</v>
      </c>
      <c r="X367" s="5"/>
      <c r="Y367" s="10" t="e">
        <f t="shared" si="45"/>
        <v>#REF!</v>
      </c>
      <c r="AB367" s="5"/>
      <c r="AC367" s="5"/>
      <c r="AD367" s="10" t="e">
        <f t="shared" si="41"/>
        <v>#REF!</v>
      </c>
    </row>
    <row r="368" spans="1:30" hidden="1" x14ac:dyDescent="0.35">
      <c r="A368" s="120">
        <v>202307363</v>
      </c>
      <c r="B368" s="57">
        <v>45125</v>
      </c>
      <c r="C368" s="37" t="s">
        <v>625</v>
      </c>
      <c r="D368" s="21" t="str">
        <f>VLOOKUP(C368,'Customer List'!$A$3:$N$4129,2,0)</f>
        <v xml:space="preserve">顺兴                                                      Margaret Drive Hawker Centre    38A, Margaret Drive #02-24   Singapore 142038      </v>
      </c>
      <c r="E368" s="42" t="s">
        <v>789</v>
      </c>
      <c r="F368" s="50">
        <v>196.87</v>
      </c>
      <c r="G368" s="128">
        <v>15.75</v>
      </c>
      <c r="H368" s="50">
        <v>212.62</v>
      </c>
      <c r="I368" s="113">
        <v>45125</v>
      </c>
      <c r="J368" s="21"/>
      <c r="K368" s="50">
        <f t="shared" si="42"/>
        <v>0</v>
      </c>
      <c r="L368" s="136"/>
      <c r="M368" s="36"/>
      <c r="N368" s="136"/>
      <c r="O368" s="36"/>
      <c r="P368" s="136"/>
      <c r="Q368" s="136"/>
      <c r="R368" s="36"/>
      <c r="S368" s="136">
        <f t="shared" si="44"/>
        <v>0</v>
      </c>
      <c r="T368" s="61">
        <v>49.92</v>
      </c>
      <c r="U368" s="114">
        <f t="shared" si="43"/>
        <v>0.23478506255291129</v>
      </c>
      <c r="X368" s="5"/>
      <c r="Y368" s="10" t="e">
        <f t="shared" si="45"/>
        <v>#REF!</v>
      </c>
      <c r="AB368" s="5"/>
      <c r="AC368" s="5"/>
      <c r="AD368" s="10" t="e">
        <f t="shared" si="41"/>
        <v>#REF!</v>
      </c>
    </row>
    <row r="369" spans="1:30" hidden="1" x14ac:dyDescent="0.35">
      <c r="A369" s="120">
        <v>202307364</v>
      </c>
      <c r="B369" s="57">
        <v>45125</v>
      </c>
      <c r="C369" s="37" t="s">
        <v>670</v>
      </c>
      <c r="D369" s="21" t="str">
        <f>VLOOKUP(C369,'Customer List'!$A$3:$N$4129,2,0)</f>
        <v xml:space="preserve">Koufu - Dessert                                             1, Bukit Batok Central Link.                     #04-01 West Mall, Singapore 658713                                                          </v>
      </c>
      <c r="E369" s="42" t="s">
        <v>789</v>
      </c>
      <c r="F369" s="50">
        <v>810.4</v>
      </c>
      <c r="G369" s="128">
        <v>64.83</v>
      </c>
      <c r="H369" s="50"/>
      <c r="I369" s="113"/>
      <c r="J369" s="21"/>
      <c r="K369" s="50">
        <f t="shared" si="42"/>
        <v>875.23</v>
      </c>
      <c r="L369" s="136">
        <f>K369</f>
        <v>875.23</v>
      </c>
      <c r="M369" s="36"/>
      <c r="N369" s="36"/>
      <c r="O369" s="36"/>
      <c r="P369" s="136"/>
      <c r="Q369" s="136"/>
      <c r="R369" s="36"/>
      <c r="S369" s="136">
        <f t="shared" si="44"/>
        <v>0</v>
      </c>
      <c r="T369" s="61">
        <v>237.91</v>
      </c>
      <c r="U369" s="114">
        <f t="shared" si="43"/>
        <v>0.27182569153251146</v>
      </c>
      <c r="X369" s="5"/>
      <c r="Y369" s="10" t="e">
        <f t="shared" si="45"/>
        <v>#REF!</v>
      </c>
      <c r="AB369" s="5"/>
      <c r="AC369" s="5"/>
      <c r="AD369" s="10" t="e">
        <f t="shared" si="41"/>
        <v>#REF!</v>
      </c>
    </row>
    <row r="370" spans="1:30" hidden="1" x14ac:dyDescent="0.35">
      <c r="A370" s="120">
        <v>202307365</v>
      </c>
      <c r="B370" s="57">
        <v>45125</v>
      </c>
      <c r="C370" s="37" t="s">
        <v>719</v>
      </c>
      <c r="D370" s="21" t="str">
        <f>VLOOKUP(C370,'Customer List'!$A$3:$N$4129,2,0)</f>
        <v xml:space="preserve">Koufu - Drink                                                  1, Bukit Batok Central Link.                   #04-01 West Mall, Singapore 658713                                                            </v>
      </c>
      <c r="E370" s="42" t="s">
        <v>789</v>
      </c>
      <c r="F370" s="50">
        <v>28</v>
      </c>
      <c r="G370" s="128">
        <v>2.2400000000000002</v>
      </c>
      <c r="H370" s="50"/>
      <c r="I370" s="113"/>
      <c r="J370" s="21"/>
      <c r="K370" s="50">
        <f t="shared" si="42"/>
        <v>30.240000000000002</v>
      </c>
      <c r="L370" s="136">
        <f>K370</f>
        <v>30.240000000000002</v>
      </c>
      <c r="M370" s="36"/>
      <c r="N370" s="136"/>
      <c r="O370" s="36"/>
      <c r="P370" s="136"/>
      <c r="Q370" s="136"/>
      <c r="R370" s="36"/>
      <c r="S370" s="136">
        <f t="shared" si="44"/>
        <v>0</v>
      </c>
      <c r="T370" s="61">
        <v>3.34</v>
      </c>
      <c r="U370" s="114">
        <f t="shared" si="43"/>
        <v>0.11044973544973544</v>
      </c>
      <c r="X370" s="5"/>
      <c r="Y370" s="10" t="e">
        <f t="shared" si="45"/>
        <v>#REF!</v>
      </c>
      <c r="AB370" s="5"/>
      <c r="AC370" s="5"/>
      <c r="AD370" s="10" t="e">
        <f t="shared" si="41"/>
        <v>#REF!</v>
      </c>
    </row>
    <row r="371" spans="1:30" hidden="1" x14ac:dyDescent="0.35">
      <c r="A371" s="120">
        <v>202307366</v>
      </c>
      <c r="B371" s="57">
        <v>45125</v>
      </c>
      <c r="C371" s="37" t="s">
        <v>629</v>
      </c>
      <c r="D371" s="21" t="str">
        <f>VLOOKUP(C371,'Customer List'!$A$3:$N$4129,2,0)</f>
        <v xml:space="preserve">Koufu - Dessert                                        632, Bukit Batok Central #01-132 Singapore 650632                                                </v>
      </c>
      <c r="E371" s="42" t="s">
        <v>789</v>
      </c>
      <c r="F371" s="50">
        <v>10</v>
      </c>
      <c r="G371" s="128">
        <v>0.8</v>
      </c>
      <c r="H371" s="50"/>
      <c r="I371" s="113"/>
      <c r="J371" s="21"/>
      <c r="K371" s="50">
        <f t="shared" si="42"/>
        <v>10.8</v>
      </c>
      <c r="L371" s="136">
        <f>K371</f>
        <v>10.8</v>
      </c>
      <c r="M371" s="136"/>
      <c r="N371" s="36"/>
      <c r="O371" s="136"/>
      <c r="P371" s="136"/>
      <c r="Q371" s="136"/>
      <c r="R371" s="36"/>
      <c r="S371" s="136">
        <f t="shared" si="44"/>
        <v>0</v>
      </c>
      <c r="T371" s="61">
        <v>8.9</v>
      </c>
      <c r="U371" s="114">
        <f t="shared" si="43"/>
        <v>0.82407407407407407</v>
      </c>
      <c r="X371" s="5"/>
      <c r="Y371" s="10" t="e">
        <f t="shared" si="45"/>
        <v>#REF!</v>
      </c>
      <c r="AB371" s="5"/>
      <c r="AC371" s="5"/>
      <c r="AD371" s="10" t="e">
        <f t="shared" si="41"/>
        <v>#REF!</v>
      </c>
    </row>
    <row r="372" spans="1:30" hidden="1" x14ac:dyDescent="0.35">
      <c r="A372" s="120">
        <v>202307367</v>
      </c>
      <c r="B372" s="57">
        <v>45125</v>
      </c>
      <c r="C372" s="37" t="s">
        <v>640</v>
      </c>
      <c r="D372" s="21" t="str">
        <f>VLOOKUP(C372,'Customer List'!$A$3:$N$4129,2,0)</f>
        <v>Tong Shui Desserts                                     101, Upper Cross Street #02-49.                   People's Park Centre, Singapore 058357</v>
      </c>
      <c r="E372" s="42" t="s">
        <v>789</v>
      </c>
      <c r="F372" s="50">
        <v>517</v>
      </c>
      <c r="G372" s="128">
        <v>41.36</v>
      </c>
      <c r="H372" s="50"/>
      <c r="I372" s="113"/>
      <c r="J372" s="21"/>
      <c r="K372" s="50">
        <f t="shared" si="42"/>
        <v>558.36</v>
      </c>
      <c r="L372" s="136"/>
      <c r="M372" s="36"/>
      <c r="N372" s="36"/>
      <c r="O372" s="136"/>
      <c r="P372" s="136"/>
      <c r="Q372" s="136">
        <f>K372</f>
        <v>558.36</v>
      </c>
      <c r="R372" s="36"/>
      <c r="S372" s="136">
        <f t="shared" si="44"/>
        <v>0</v>
      </c>
      <c r="T372" s="61">
        <v>131.37</v>
      </c>
      <c r="U372" s="114">
        <f t="shared" si="43"/>
        <v>0.23527831506554911</v>
      </c>
      <c r="X372" s="5"/>
      <c r="Y372" s="10" t="e">
        <f t="shared" si="45"/>
        <v>#REF!</v>
      </c>
      <c r="AB372" s="5"/>
      <c r="AC372" s="5"/>
      <c r="AD372" s="10" t="e">
        <f t="shared" si="41"/>
        <v>#REF!</v>
      </c>
    </row>
    <row r="373" spans="1:30" hidden="1" x14ac:dyDescent="0.35">
      <c r="A373" s="120">
        <v>202307368</v>
      </c>
      <c r="B373" s="57">
        <v>45125</v>
      </c>
      <c r="C373" s="37" t="s">
        <v>714</v>
      </c>
      <c r="D373" s="21" t="str">
        <f>VLOOKUP(C373,'Customer List'!$A$3:$N$4129,2,0)</f>
        <v>Juice Man 来 来                                        Blk 11 Market &amp; Food Centre, Telok Blangah Crescent . #01-79 Singapore 090011</v>
      </c>
      <c r="E373" s="42" t="s">
        <v>789</v>
      </c>
      <c r="F373" s="50">
        <v>92.59</v>
      </c>
      <c r="G373" s="128">
        <v>7.41</v>
      </c>
      <c r="H373" s="50"/>
      <c r="I373" s="113"/>
      <c r="J373" s="21"/>
      <c r="K373" s="50">
        <f t="shared" si="42"/>
        <v>100</v>
      </c>
      <c r="L373" s="136"/>
      <c r="M373" s="36"/>
      <c r="N373" s="136"/>
      <c r="O373" s="136"/>
      <c r="P373" s="136"/>
      <c r="Q373" s="136">
        <f>K373</f>
        <v>100</v>
      </c>
      <c r="R373" s="36"/>
      <c r="S373" s="136">
        <f t="shared" si="44"/>
        <v>0</v>
      </c>
      <c r="T373" s="61">
        <v>26</v>
      </c>
      <c r="U373" s="114">
        <f t="shared" si="43"/>
        <v>0.26</v>
      </c>
      <c r="X373" s="5"/>
      <c r="Y373" s="10" t="e">
        <f t="shared" si="45"/>
        <v>#REF!</v>
      </c>
      <c r="AB373" s="5"/>
      <c r="AC373" s="5"/>
      <c r="AD373" s="10" t="e">
        <f t="shared" si="41"/>
        <v>#REF!</v>
      </c>
    </row>
    <row r="374" spans="1:30" hidden="1" x14ac:dyDescent="0.35">
      <c r="A374" s="120">
        <v>202307369</v>
      </c>
      <c r="B374" s="57">
        <v>45125</v>
      </c>
      <c r="C374" s="37" t="s">
        <v>533</v>
      </c>
      <c r="D374" s="21" t="str">
        <f>VLOOKUP(C374,'Customer List'!$A$3:$N$4129,2,0)</f>
        <v xml:space="preserve">KOUFU PTE LTD                                     BLK 671, Edgefield Plains  #01-01                  Singapore 820671              </v>
      </c>
      <c r="E374" s="42" t="s">
        <v>11</v>
      </c>
      <c r="F374" s="50">
        <v>64</v>
      </c>
      <c r="G374" s="128">
        <v>5.12</v>
      </c>
      <c r="H374" s="50"/>
      <c r="I374" s="113"/>
      <c r="J374" s="21"/>
      <c r="K374" s="50">
        <f t="shared" si="42"/>
        <v>69.12</v>
      </c>
      <c r="L374" s="136">
        <f>K374</f>
        <v>69.12</v>
      </c>
      <c r="M374" s="136"/>
      <c r="N374" s="36"/>
      <c r="O374" s="136"/>
      <c r="P374" s="36"/>
      <c r="Q374" s="136"/>
      <c r="R374" s="36"/>
      <c r="S374" s="136">
        <f t="shared" si="44"/>
        <v>0</v>
      </c>
      <c r="T374" s="61">
        <v>13.12</v>
      </c>
      <c r="U374" s="114">
        <f t="shared" si="43"/>
        <v>0.1898148148148148</v>
      </c>
      <c r="X374" s="5"/>
      <c r="Y374" s="10" t="e">
        <f>Y372-X374</f>
        <v>#REF!</v>
      </c>
      <c r="AB374" s="5"/>
      <c r="AC374" s="5"/>
      <c r="AD374" s="10" t="e">
        <f t="shared" si="41"/>
        <v>#REF!</v>
      </c>
    </row>
    <row r="375" spans="1:30" hidden="1" x14ac:dyDescent="0.35">
      <c r="A375" s="120">
        <v>202307370</v>
      </c>
      <c r="B375" s="57">
        <v>45125</v>
      </c>
      <c r="C375" s="37" t="s">
        <v>644</v>
      </c>
      <c r="D375" s="21" t="str">
        <f>VLOOKUP(C375,'Customer List'!$A$3:$N$4129,2,0)</f>
        <v>顺发冷热清汤                                                 Blk 105, Hougang Ave 1                          #02-43 Market &amp; Food Centre, Singapore 530105</v>
      </c>
      <c r="E375" s="42" t="s">
        <v>694</v>
      </c>
      <c r="F375" s="50">
        <v>148.15</v>
      </c>
      <c r="G375" s="128">
        <v>11.85</v>
      </c>
      <c r="H375" s="50">
        <v>160</v>
      </c>
      <c r="I375" s="113">
        <v>45125</v>
      </c>
      <c r="J375" s="21"/>
      <c r="K375" s="50">
        <f t="shared" si="42"/>
        <v>0</v>
      </c>
      <c r="L375" s="136"/>
      <c r="M375" s="36"/>
      <c r="N375" s="36"/>
      <c r="O375" s="36"/>
      <c r="P375" s="136"/>
      <c r="Q375" s="136"/>
      <c r="R375" s="36"/>
      <c r="S375" s="136">
        <f t="shared" si="44"/>
        <v>0</v>
      </c>
      <c r="T375" s="61">
        <v>37.130000000000003</v>
      </c>
      <c r="U375" s="114">
        <f t="shared" si="43"/>
        <v>0.2320625</v>
      </c>
      <c r="X375" s="5"/>
      <c r="Y375" s="10" t="e">
        <f t="shared" si="45"/>
        <v>#REF!</v>
      </c>
      <c r="AB375" s="5"/>
      <c r="AC375" s="5"/>
      <c r="AD375" s="10" t="e">
        <f t="shared" si="41"/>
        <v>#REF!</v>
      </c>
    </row>
    <row r="376" spans="1:30" hidden="1" x14ac:dyDescent="0.35">
      <c r="A376" s="120">
        <v>202307371</v>
      </c>
      <c r="B376" s="57">
        <v>45126</v>
      </c>
      <c r="C376" s="37" t="s">
        <v>89</v>
      </c>
      <c r="D376" s="21" t="str">
        <f>VLOOKUP(C376,'Customer List'!$A$3:$N$4129,2,0)</f>
        <v>Fork &amp; Spoon                                               Block 768 Woodlands Ave 6 #01-30/31 Singapore 730768                                         (Dessert)</v>
      </c>
      <c r="E376" s="42" t="s">
        <v>694</v>
      </c>
      <c r="F376" s="50">
        <v>31.8</v>
      </c>
      <c r="G376" s="128">
        <v>2.54</v>
      </c>
      <c r="H376" s="50"/>
      <c r="I376" s="113"/>
      <c r="J376" s="21"/>
      <c r="K376" s="50">
        <f t="shared" si="42"/>
        <v>34.340000000000003</v>
      </c>
      <c r="L376" s="136">
        <f>K376</f>
        <v>34.340000000000003</v>
      </c>
      <c r="M376" s="36"/>
      <c r="N376" s="36"/>
      <c r="O376" s="36"/>
      <c r="P376" s="136"/>
      <c r="Q376" s="136"/>
      <c r="R376" s="36"/>
      <c r="S376" s="136">
        <f t="shared" si="44"/>
        <v>0</v>
      </c>
      <c r="U376" s="114">
        <f t="shared" si="43"/>
        <v>0</v>
      </c>
      <c r="X376" s="5"/>
      <c r="Y376" s="10" t="e">
        <f t="shared" si="45"/>
        <v>#REF!</v>
      </c>
      <c r="AB376" s="5"/>
      <c r="AC376" s="5"/>
      <c r="AD376" s="10" t="e">
        <f>AD374+AB376-AC376</f>
        <v>#REF!</v>
      </c>
    </row>
    <row r="377" spans="1:30" hidden="1" x14ac:dyDescent="0.35">
      <c r="A377" s="120">
        <v>202307372</v>
      </c>
      <c r="B377" s="57">
        <v>45126</v>
      </c>
      <c r="C377" s="37" t="s">
        <v>116</v>
      </c>
      <c r="D377" s="21" t="str">
        <f>VLOOKUP(C377,'Customer List'!$A$3:$N$4129,2,0)</f>
        <v xml:space="preserve"> Punggol OASIS (Gourmet Paradise)      681 Punggol Drive #04-01               OASIS Terraces, Singapore 820681</v>
      </c>
      <c r="E377" s="42" t="s">
        <v>694</v>
      </c>
      <c r="F377" s="50">
        <v>33.4</v>
      </c>
      <c r="G377" s="128">
        <v>2.67</v>
      </c>
      <c r="H377" s="50"/>
      <c r="I377" s="113"/>
      <c r="J377" s="21"/>
      <c r="K377" s="50">
        <f t="shared" si="42"/>
        <v>36.07</v>
      </c>
      <c r="L377" s="136">
        <f>K377</f>
        <v>36.07</v>
      </c>
      <c r="M377" s="36"/>
      <c r="N377" s="36"/>
      <c r="O377" s="36"/>
      <c r="P377" s="136"/>
      <c r="Q377" s="136"/>
      <c r="R377" s="36"/>
      <c r="S377" s="136">
        <f t="shared" si="44"/>
        <v>0</v>
      </c>
      <c r="T377" s="61">
        <v>12.03</v>
      </c>
      <c r="U377" s="114">
        <f t="shared" si="43"/>
        <v>0.3335181591350152</v>
      </c>
      <c r="X377" s="5"/>
      <c r="Y377" s="10" t="e">
        <f t="shared" si="45"/>
        <v>#REF!</v>
      </c>
      <c r="AB377" s="5"/>
      <c r="AC377" s="5"/>
      <c r="AD377" s="10" t="e">
        <f t="shared" ref="AD377:AD440" si="47">AD376+AB377-AC377</f>
        <v>#REF!</v>
      </c>
    </row>
    <row r="378" spans="1:30" hidden="1" x14ac:dyDescent="0.35">
      <c r="A378" s="120">
        <v>202307373</v>
      </c>
      <c r="B378" s="57">
        <v>45126</v>
      </c>
      <c r="C378" s="37" t="s">
        <v>639</v>
      </c>
      <c r="D378" s="21" t="str">
        <f>VLOOKUP(C378,'Customer List'!$A$3:$N$4129,2,0)</f>
        <v>凉凉                                                           30 Seng Poh Road #02-75,           Tiong Bahru Market,            Singapore 168898</v>
      </c>
      <c r="E378" s="42" t="s">
        <v>789</v>
      </c>
      <c r="F378" s="50">
        <v>29.35</v>
      </c>
      <c r="G378" s="128">
        <v>2.35</v>
      </c>
      <c r="H378" s="50"/>
      <c r="I378" s="113"/>
      <c r="J378" s="21"/>
      <c r="K378" s="50">
        <f t="shared" si="42"/>
        <v>31.700000000000003</v>
      </c>
      <c r="L378" s="136"/>
      <c r="M378" s="36"/>
      <c r="N378" s="36"/>
      <c r="O378" s="136"/>
      <c r="P378" s="36"/>
      <c r="Q378" s="136">
        <f>K378</f>
        <v>31.700000000000003</v>
      </c>
      <c r="R378" s="36"/>
      <c r="S378" s="136">
        <f t="shared" si="44"/>
        <v>0</v>
      </c>
      <c r="T378" s="61">
        <v>9.9499999999999993</v>
      </c>
      <c r="U378" s="114">
        <f t="shared" si="43"/>
        <v>0.31388012618296524</v>
      </c>
      <c r="X378" s="5"/>
      <c r="Y378" s="10" t="e">
        <f t="shared" si="45"/>
        <v>#REF!</v>
      </c>
      <c r="AB378" s="5"/>
      <c r="AC378" s="5"/>
      <c r="AD378" s="10" t="e">
        <f t="shared" si="47"/>
        <v>#REF!</v>
      </c>
    </row>
    <row r="379" spans="1:30" hidden="1" x14ac:dyDescent="0.35">
      <c r="A379" s="120">
        <v>202307374</v>
      </c>
      <c r="B379" s="57">
        <v>45126</v>
      </c>
      <c r="C379" s="37" t="s">
        <v>841</v>
      </c>
      <c r="D379" s="21" t="str">
        <f>VLOOKUP(C379,'Customer List'!$A$3:$N$4129,2,0)</f>
        <v>美 雅咖啡室 （水  ）                           Blk 159 Mei Chin Road  #02-37  Singapore 140159</v>
      </c>
      <c r="E379" s="42" t="s">
        <v>789</v>
      </c>
      <c r="F379" s="50">
        <v>57.41</v>
      </c>
      <c r="G379" s="128">
        <v>4.59</v>
      </c>
      <c r="H379" s="50">
        <v>62</v>
      </c>
      <c r="I379" s="113">
        <v>45126</v>
      </c>
      <c r="J379" s="21"/>
      <c r="K379" s="50">
        <f t="shared" si="42"/>
        <v>0</v>
      </c>
      <c r="L379" s="136"/>
      <c r="M379" s="36"/>
      <c r="N379" s="36"/>
      <c r="O379" s="136"/>
      <c r="P379" s="36"/>
      <c r="Q379" s="136"/>
      <c r="R379" s="36"/>
      <c r="S379" s="136">
        <f t="shared" si="44"/>
        <v>0</v>
      </c>
      <c r="T379" s="61">
        <v>12.58</v>
      </c>
      <c r="U379" s="114">
        <f t="shared" si="43"/>
        <v>0.20290322580645162</v>
      </c>
      <c r="X379" s="5"/>
      <c r="Y379" s="10" t="e">
        <f t="shared" si="45"/>
        <v>#REF!</v>
      </c>
      <c r="AB379" s="5"/>
      <c r="AC379" s="5"/>
      <c r="AD379" s="10" t="e">
        <f t="shared" si="47"/>
        <v>#REF!</v>
      </c>
    </row>
    <row r="380" spans="1:30" hidden="1" x14ac:dyDescent="0.35">
      <c r="A380" s="120">
        <v>202307375</v>
      </c>
      <c r="B380" s="57">
        <v>45126</v>
      </c>
      <c r="C380" s="37" t="s">
        <v>653</v>
      </c>
      <c r="D380" s="21" t="str">
        <f>VLOOKUP(C380,'Customer List'!$A$3:$N$4129,2,0)</f>
        <v>豆花水                                                     Blk 159 Mei Chin Road #02-30 Singapore 140159</v>
      </c>
      <c r="E380" s="42" t="s">
        <v>789</v>
      </c>
      <c r="F380" s="50">
        <v>43.52</v>
      </c>
      <c r="G380" s="128">
        <v>3.48</v>
      </c>
      <c r="H380" s="50">
        <v>47</v>
      </c>
      <c r="I380" s="113">
        <v>45126</v>
      </c>
      <c r="J380" s="21"/>
      <c r="K380" s="50">
        <f t="shared" si="42"/>
        <v>0</v>
      </c>
      <c r="L380" s="136"/>
      <c r="M380" s="36"/>
      <c r="N380" s="136"/>
      <c r="O380" s="136"/>
      <c r="P380" s="136"/>
      <c r="Q380" s="136"/>
      <c r="R380" s="136"/>
      <c r="S380" s="136">
        <f t="shared" si="44"/>
        <v>0</v>
      </c>
      <c r="T380" s="61">
        <v>5.22</v>
      </c>
      <c r="U380" s="114">
        <f t="shared" si="43"/>
        <v>0.11106382978723403</v>
      </c>
      <c r="X380" s="5"/>
      <c r="Y380" s="10" t="e">
        <f t="shared" si="45"/>
        <v>#REF!</v>
      </c>
      <c r="AB380" s="5"/>
      <c r="AC380" s="5"/>
      <c r="AD380" s="10" t="e">
        <f t="shared" si="47"/>
        <v>#REF!</v>
      </c>
    </row>
    <row r="381" spans="1:30" hidden="1" x14ac:dyDescent="0.35">
      <c r="A381" s="120">
        <v>202307376</v>
      </c>
      <c r="B381" s="57">
        <v>45126</v>
      </c>
      <c r="C381" s="37" t="s">
        <v>654</v>
      </c>
      <c r="D381" s="21" t="str">
        <f>VLOOKUP(C381,'Customer List'!$A$3:$N$4129,2,0)</f>
        <v>德利                                                          Blk 159 Mei Chin Road #02-28   Singapore 140159</v>
      </c>
      <c r="E381" s="42" t="s">
        <v>789</v>
      </c>
      <c r="F381" s="50">
        <v>59.91</v>
      </c>
      <c r="G381" s="128">
        <v>4.79</v>
      </c>
      <c r="H381" s="50">
        <v>64.7</v>
      </c>
      <c r="I381" s="113">
        <v>45126</v>
      </c>
      <c r="J381" s="21"/>
      <c r="K381" s="50">
        <f t="shared" si="42"/>
        <v>0</v>
      </c>
      <c r="L381" s="36"/>
      <c r="M381" s="36"/>
      <c r="N381" s="136"/>
      <c r="O381" s="136"/>
      <c r="P381" s="136"/>
      <c r="Q381" s="136"/>
      <c r="R381" s="36"/>
      <c r="S381" s="136">
        <f t="shared" si="44"/>
        <v>0</v>
      </c>
      <c r="T381" s="61">
        <v>17.14</v>
      </c>
      <c r="U381" s="114">
        <f t="shared" si="43"/>
        <v>0.26491499227202475</v>
      </c>
      <c r="X381" s="5"/>
      <c r="Y381" s="10" t="e">
        <f t="shared" si="45"/>
        <v>#REF!</v>
      </c>
      <c r="AB381" s="5"/>
      <c r="AC381" s="5"/>
      <c r="AD381" s="10" t="e">
        <f t="shared" si="47"/>
        <v>#REF!</v>
      </c>
    </row>
    <row r="382" spans="1:30" hidden="1" x14ac:dyDescent="0.35">
      <c r="A382" s="120">
        <v>202307377</v>
      </c>
      <c r="B382" s="57">
        <v>45126</v>
      </c>
      <c r="C382" s="37" t="s">
        <v>909</v>
      </c>
      <c r="D382" s="21" t="str">
        <f>VLOOKUP(C382,'Customer List'!$A$3:$N$4129,2,0)</f>
        <v>R&amp;B TEA SINGAPORE                                                 377 HOUGANG STREET 32 #B1-18, SINGAPORE 530377</v>
      </c>
      <c r="E382" s="42" t="s">
        <v>694</v>
      </c>
      <c r="F382" s="50">
        <v>59</v>
      </c>
      <c r="G382" s="128">
        <v>4.72</v>
      </c>
      <c r="H382" s="50"/>
      <c r="I382" s="113"/>
      <c r="J382" s="21"/>
      <c r="K382" s="50">
        <f t="shared" si="42"/>
        <v>63.72</v>
      </c>
      <c r="L382" s="36"/>
      <c r="M382" s="36"/>
      <c r="N382" s="136">
        <f>K382</f>
        <v>63.72</v>
      </c>
      <c r="O382" s="36"/>
      <c r="P382" s="136"/>
      <c r="Q382" s="136"/>
      <c r="R382" s="36"/>
      <c r="S382" s="136">
        <f t="shared" si="44"/>
        <v>0</v>
      </c>
      <c r="T382" s="61">
        <v>30.16</v>
      </c>
      <c r="U382" s="114">
        <f t="shared" si="43"/>
        <v>0.47332077840552417</v>
      </c>
      <c r="X382" s="5"/>
      <c r="Y382" s="10" t="e">
        <f t="shared" si="45"/>
        <v>#REF!</v>
      </c>
      <c r="AB382" s="5"/>
      <c r="AC382" s="5"/>
      <c r="AD382" s="10" t="e">
        <f t="shared" si="47"/>
        <v>#REF!</v>
      </c>
    </row>
    <row r="383" spans="1:30" hidden="1" x14ac:dyDescent="0.35">
      <c r="A383" s="120">
        <v>202307378</v>
      </c>
      <c r="B383" s="57">
        <v>45126</v>
      </c>
      <c r="C383" s="37" t="s">
        <v>906</v>
      </c>
      <c r="D383" s="21" t="str">
        <f>VLOOKUP(C383,'Customer List'!$A$3:$N$4129,2,0)</f>
        <v>R&amp;B TEA SINGAPORE                                                 101 THOMSON ROAD #02-K1        UNITED SQUARE, SINGAPORE 307591</v>
      </c>
      <c r="E383" s="42" t="s">
        <v>789</v>
      </c>
      <c r="F383" s="50">
        <v>34.6</v>
      </c>
      <c r="G383" s="128">
        <v>2.77</v>
      </c>
      <c r="H383" s="50"/>
      <c r="I383" s="113"/>
      <c r="J383" s="21"/>
      <c r="K383" s="50">
        <f t="shared" si="42"/>
        <v>37.370000000000005</v>
      </c>
      <c r="L383" s="136"/>
      <c r="M383" s="36"/>
      <c r="N383" s="136">
        <f>K383</f>
        <v>37.370000000000005</v>
      </c>
      <c r="O383" s="36"/>
      <c r="P383" s="36"/>
      <c r="Q383" s="136"/>
      <c r="R383" s="136"/>
      <c r="S383" s="136">
        <f t="shared" si="44"/>
        <v>0</v>
      </c>
      <c r="T383" s="61">
        <v>17.86</v>
      </c>
      <c r="U383" s="114">
        <f t="shared" si="43"/>
        <v>0.47792346802247787</v>
      </c>
      <c r="X383" s="5"/>
      <c r="Y383" s="10" t="e">
        <f t="shared" si="45"/>
        <v>#REF!</v>
      </c>
      <c r="AB383" s="5"/>
      <c r="AC383" s="5"/>
      <c r="AD383" s="10" t="e">
        <f t="shared" si="47"/>
        <v>#REF!</v>
      </c>
    </row>
    <row r="384" spans="1:30" hidden="1" x14ac:dyDescent="0.35">
      <c r="A384" s="120">
        <v>202307379</v>
      </c>
      <c r="B384" s="57">
        <v>45126</v>
      </c>
      <c r="C384" s="37" t="s">
        <v>783</v>
      </c>
      <c r="D384" s="21" t="str">
        <f>VLOOKUP(C384,'Customer List'!$A$3:$N$4129,2,0)</f>
        <v>Tiong Bahru Soya Bean                                                        52 Tiong Bahru Road #02-63.    Singapore 168716</v>
      </c>
      <c r="E384" s="42" t="s">
        <v>789</v>
      </c>
      <c r="F384" s="50">
        <v>107</v>
      </c>
      <c r="G384" s="128">
        <v>8.56</v>
      </c>
      <c r="H384" s="50">
        <v>115.56</v>
      </c>
      <c r="I384" s="113">
        <v>45126</v>
      </c>
      <c r="J384" s="21"/>
      <c r="K384" s="50">
        <f t="shared" si="42"/>
        <v>0</v>
      </c>
      <c r="L384" s="136"/>
      <c r="M384" s="36"/>
      <c r="N384" s="136"/>
      <c r="O384" s="36"/>
      <c r="P384" s="36"/>
      <c r="Q384" s="136"/>
      <c r="R384" s="36"/>
      <c r="S384" s="136">
        <f t="shared" si="44"/>
        <v>0</v>
      </c>
      <c r="T384" s="61">
        <v>26.28</v>
      </c>
      <c r="U384" s="114">
        <f t="shared" si="43"/>
        <v>0.22741433021806853</v>
      </c>
      <c r="X384" s="5"/>
      <c r="Y384" s="10" t="e">
        <f t="shared" si="45"/>
        <v>#REF!</v>
      </c>
      <c r="AB384" s="5"/>
      <c r="AC384" s="5"/>
      <c r="AD384" s="10" t="e">
        <f t="shared" si="47"/>
        <v>#REF!</v>
      </c>
    </row>
    <row r="385" spans="1:30" hidden="1" x14ac:dyDescent="0.35">
      <c r="A385" s="120">
        <v>202307380</v>
      </c>
      <c r="B385" s="57">
        <v>45126</v>
      </c>
      <c r="C385" s="37" t="s">
        <v>998</v>
      </c>
      <c r="D385" s="21" t="str">
        <f>VLOOKUP(C385,'Customer List'!$A$3:$N$4129,2,0)</f>
        <v xml:space="preserve">Koufu - Dessert                                                                                          Tampines Street 32,   Tampines Mart. Singapore 529287.             </v>
      </c>
      <c r="E385" s="42" t="s">
        <v>694</v>
      </c>
      <c r="F385" s="50">
        <v>110</v>
      </c>
      <c r="G385" s="128">
        <v>8.8000000000000007</v>
      </c>
      <c r="H385" s="50"/>
      <c r="I385" s="113"/>
      <c r="J385" s="21"/>
      <c r="K385" s="50">
        <f t="shared" si="42"/>
        <v>118.8</v>
      </c>
      <c r="L385" s="136">
        <f>K385</f>
        <v>118.8</v>
      </c>
      <c r="M385" s="136"/>
      <c r="N385" s="136"/>
      <c r="O385" s="136"/>
      <c r="P385" s="36"/>
      <c r="Q385" s="136"/>
      <c r="R385" s="36"/>
      <c r="S385" s="136">
        <f t="shared" si="44"/>
        <v>0</v>
      </c>
      <c r="T385" s="61">
        <v>16</v>
      </c>
      <c r="U385" s="114">
        <f t="shared" si="43"/>
        <v>0.13468013468013468</v>
      </c>
      <c r="X385" s="5"/>
      <c r="Y385" s="10" t="e">
        <f t="shared" si="45"/>
        <v>#REF!</v>
      </c>
      <c r="AB385" s="5"/>
      <c r="AC385" s="5"/>
      <c r="AD385" s="10" t="e">
        <f t="shared" si="47"/>
        <v>#REF!</v>
      </c>
    </row>
    <row r="386" spans="1:30" hidden="1" x14ac:dyDescent="0.35">
      <c r="A386" s="120">
        <v>202307381</v>
      </c>
      <c r="B386" s="57">
        <v>45126</v>
      </c>
      <c r="C386" s="37" t="s">
        <v>998</v>
      </c>
      <c r="D386" s="21" t="str">
        <f>VLOOKUP(C386,'Customer List'!$A$3:$N$4129,2,0)</f>
        <v xml:space="preserve">Koufu - Dessert                                                                                          Tampines Street 32,   Tampines Mart. Singapore 529287.             </v>
      </c>
      <c r="E386" s="42" t="s">
        <v>694</v>
      </c>
      <c r="F386" s="50">
        <v>7.2</v>
      </c>
      <c r="G386" s="128">
        <v>0.57999999999999996</v>
      </c>
      <c r="H386" s="50"/>
      <c r="I386" s="113"/>
      <c r="J386" s="21"/>
      <c r="K386" s="50">
        <f t="shared" si="42"/>
        <v>7.78</v>
      </c>
      <c r="L386" s="136">
        <f>K386</f>
        <v>7.78</v>
      </c>
      <c r="M386" s="36"/>
      <c r="N386" s="36"/>
      <c r="O386" s="136"/>
      <c r="P386" s="36"/>
      <c r="Q386" s="136"/>
      <c r="R386" s="36"/>
      <c r="S386" s="136">
        <f t="shared" si="44"/>
        <v>0</v>
      </c>
      <c r="T386" s="61">
        <v>2.5099999999999998</v>
      </c>
      <c r="U386" s="114">
        <f t="shared" si="43"/>
        <v>0.32262210796915164</v>
      </c>
      <c r="X386" s="5"/>
      <c r="Y386" s="10" t="e">
        <f t="shared" si="45"/>
        <v>#REF!</v>
      </c>
      <c r="AB386" s="5"/>
      <c r="AC386" s="5"/>
      <c r="AD386" s="10" t="e">
        <f t="shared" si="47"/>
        <v>#REF!</v>
      </c>
    </row>
    <row r="387" spans="1:30" hidden="1" x14ac:dyDescent="0.35">
      <c r="A387" s="120">
        <v>202307382</v>
      </c>
      <c r="B387" s="57">
        <v>45126</v>
      </c>
      <c r="C387" s="37" t="s">
        <v>658</v>
      </c>
      <c r="D387" s="21" t="str">
        <f>VLOOKUP(C387,'Customer List'!$A$3:$N$4129,2,0)</f>
        <v xml:space="preserve">Dessert Stall 10                                          Catholic Junior College.                                 129 Whitley Road                                     Singapore 297822                                                                                      </v>
      </c>
      <c r="E387" s="42" t="s">
        <v>789</v>
      </c>
      <c r="F387" s="50">
        <v>95.5</v>
      </c>
      <c r="G387" s="128">
        <v>7.64</v>
      </c>
      <c r="H387" s="50"/>
      <c r="I387" s="113"/>
      <c r="J387" s="21"/>
      <c r="K387" s="50">
        <f t="shared" si="42"/>
        <v>103.14</v>
      </c>
      <c r="L387" s="136"/>
      <c r="M387" s="36"/>
      <c r="N387" s="36"/>
      <c r="O387" s="136"/>
      <c r="P387" s="36"/>
      <c r="Q387" s="136">
        <f>K387</f>
        <v>103.14</v>
      </c>
      <c r="R387" s="36"/>
      <c r="S387" s="136">
        <f t="shared" si="44"/>
        <v>0</v>
      </c>
      <c r="T387" s="61">
        <v>64.36</v>
      </c>
      <c r="U387" s="114">
        <f t="shared" si="43"/>
        <v>0.62400620515803762</v>
      </c>
      <c r="X387" s="5"/>
      <c r="Y387" s="10" t="e">
        <f t="shared" si="45"/>
        <v>#REF!</v>
      </c>
      <c r="AB387" s="5"/>
      <c r="AC387" s="5"/>
      <c r="AD387" s="10" t="e">
        <f t="shared" si="47"/>
        <v>#REF!</v>
      </c>
    </row>
    <row r="388" spans="1:30" hidden="1" x14ac:dyDescent="0.35">
      <c r="A388" s="120">
        <v>202307383</v>
      </c>
      <c r="B388" s="57">
        <v>45126</v>
      </c>
      <c r="C388" s="37" t="s">
        <v>642</v>
      </c>
      <c r="D388" s="21" t="str">
        <f>VLOOKUP(C388,'Customer List'!$A$3:$N$4129,2,0)</f>
        <v>滨海甜品                                                      Blk 248, Simei St 5. Singapore 520120</v>
      </c>
      <c r="E388" s="42" t="s">
        <v>694</v>
      </c>
      <c r="F388" s="50">
        <v>468.7</v>
      </c>
      <c r="G388" s="128">
        <v>37.5</v>
      </c>
      <c r="H388" s="50"/>
      <c r="I388" s="113"/>
      <c r="J388" s="21"/>
      <c r="K388" s="50">
        <f t="shared" si="42"/>
        <v>506.2</v>
      </c>
      <c r="L388" s="136"/>
      <c r="M388" s="36"/>
      <c r="N388" s="36"/>
      <c r="O388" s="136"/>
      <c r="P388" s="136"/>
      <c r="Q388" s="136">
        <f>K388</f>
        <v>506.2</v>
      </c>
      <c r="R388" s="36"/>
      <c r="S388" s="136">
        <f t="shared" si="44"/>
        <v>0</v>
      </c>
      <c r="T388" s="61">
        <v>115.99</v>
      </c>
      <c r="U388" s="114">
        <f t="shared" si="43"/>
        <v>0.22913868036349269</v>
      </c>
      <c r="X388" s="5"/>
      <c r="Y388" s="10" t="e">
        <f t="shared" si="45"/>
        <v>#REF!</v>
      </c>
      <c r="AB388" s="5"/>
      <c r="AC388" s="5"/>
      <c r="AD388" s="10" t="e">
        <f t="shared" si="47"/>
        <v>#REF!</v>
      </c>
    </row>
    <row r="389" spans="1:30" hidden="1" x14ac:dyDescent="0.35">
      <c r="A389" s="120">
        <v>202307384</v>
      </c>
      <c r="B389" s="57">
        <v>45126</v>
      </c>
      <c r="C389" s="37" t="s">
        <v>247</v>
      </c>
      <c r="D389" s="21" t="str">
        <f>VLOOKUP(C389,'Customer List'!$A$3:$N$4129,2,0)</f>
        <v>TEL: 91682104                                                                                         Blk 416 BEDOK SOUTH AVE 2 SINGAPORE 460416</v>
      </c>
      <c r="E389" s="42" t="s">
        <v>694</v>
      </c>
      <c r="F389" s="50">
        <v>406.2</v>
      </c>
      <c r="G389" s="128">
        <v>32.5</v>
      </c>
      <c r="H389" s="50">
        <v>438.7</v>
      </c>
      <c r="I389" s="113">
        <v>45127</v>
      </c>
      <c r="J389" s="21"/>
      <c r="K389" s="50">
        <f t="shared" si="42"/>
        <v>0</v>
      </c>
      <c r="L389" s="136"/>
      <c r="M389" s="36"/>
      <c r="N389" s="136"/>
      <c r="O389" s="136"/>
      <c r="P389" s="36"/>
      <c r="Q389" s="36"/>
      <c r="R389" s="36"/>
      <c r="S389" s="136">
        <f t="shared" si="44"/>
        <v>0</v>
      </c>
      <c r="U389" s="114">
        <f t="shared" si="43"/>
        <v>0</v>
      </c>
      <c r="X389" s="5"/>
      <c r="Y389" s="10" t="e">
        <f t="shared" si="45"/>
        <v>#REF!</v>
      </c>
      <c r="AB389" s="5"/>
      <c r="AC389" s="5"/>
      <c r="AD389" s="10" t="e">
        <f t="shared" si="47"/>
        <v>#REF!</v>
      </c>
    </row>
    <row r="390" spans="1:30" hidden="1" x14ac:dyDescent="0.35">
      <c r="A390" s="120">
        <v>202307385</v>
      </c>
      <c r="B390" s="57">
        <v>45126</v>
      </c>
      <c r="C390" s="37" t="s">
        <v>117</v>
      </c>
      <c r="D390" s="21" t="str">
        <f>VLOOKUP(C390,'Customer List'!$A$3:$N$4129,2,0)</f>
        <v xml:space="preserve">Koufu - Dessert                                              Block 168 Punggol Field #01-01      Punggol Plaza Singapore 820168               </v>
      </c>
      <c r="E390" s="42" t="s">
        <v>694</v>
      </c>
      <c r="F390" s="50">
        <v>85.4</v>
      </c>
      <c r="G390" s="128">
        <v>6.83</v>
      </c>
      <c r="H390" s="50"/>
      <c r="I390" s="113"/>
      <c r="J390" s="21"/>
      <c r="K390" s="50">
        <f t="shared" si="42"/>
        <v>92.23</v>
      </c>
      <c r="L390" s="136">
        <f>K390</f>
        <v>92.23</v>
      </c>
      <c r="M390" s="36"/>
      <c r="N390" s="36"/>
      <c r="O390" s="36"/>
      <c r="P390" s="136"/>
      <c r="Q390" s="136"/>
      <c r="R390" s="36"/>
      <c r="S390" s="136">
        <f t="shared" si="44"/>
        <v>0</v>
      </c>
      <c r="T390" s="61">
        <v>20.39</v>
      </c>
      <c r="U390" s="114">
        <f t="shared" si="43"/>
        <v>0.22107774043152986</v>
      </c>
      <c r="X390" s="5"/>
      <c r="Y390" s="10" t="e">
        <f t="shared" si="45"/>
        <v>#REF!</v>
      </c>
      <c r="AB390" s="5"/>
      <c r="AC390" s="5"/>
      <c r="AD390" s="10" t="e">
        <f t="shared" si="47"/>
        <v>#REF!</v>
      </c>
    </row>
    <row r="391" spans="1:30" hidden="1" x14ac:dyDescent="0.35">
      <c r="A391" s="120">
        <v>202307386</v>
      </c>
      <c r="B391" s="57">
        <v>45126</v>
      </c>
      <c r="C391" s="37" t="s">
        <v>941</v>
      </c>
      <c r="D391" s="21" t="str">
        <f>VLOOKUP(C391,'Customer List'!$A$3:$N$4129,2,0)</f>
        <v xml:space="preserve">FOOD REPUBLIC PTE LTD                                  Causeway Point @DRINK STALL, Woodlands Square #04-01 Causeway Point Singapore 738099                                                        </v>
      </c>
      <c r="E391" s="42" t="s">
        <v>789</v>
      </c>
      <c r="F391" s="50">
        <v>4.5</v>
      </c>
      <c r="G391" s="128">
        <v>0.36</v>
      </c>
      <c r="H391" s="50"/>
      <c r="I391" s="113"/>
      <c r="J391" s="21"/>
      <c r="K391" s="50">
        <f t="shared" si="42"/>
        <v>4.8600000000000003</v>
      </c>
      <c r="L391" s="136"/>
      <c r="M391" s="36"/>
      <c r="N391" s="36"/>
      <c r="O391" s="36"/>
      <c r="P391" s="136">
        <f>K391</f>
        <v>4.8600000000000003</v>
      </c>
      <c r="Q391" s="136"/>
      <c r="R391" s="36"/>
      <c r="S391" s="136">
        <f t="shared" si="44"/>
        <v>0</v>
      </c>
      <c r="T391" s="61">
        <v>0.5</v>
      </c>
      <c r="U391" s="114">
        <f t="shared" si="43"/>
        <v>0.10288065843621398</v>
      </c>
      <c r="X391" s="5"/>
      <c r="Y391" s="10" t="e">
        <f t="shared" si="45"/>
        <v>#REF!</v>
      </c>
      <c r="AB391" s="5"/>
      <c r="AC391" s="5"/>
      <c r="AD391" s="10" t="e">
        <f t="shared" si="47"/>
        <v>#REF!</v>
      </c>
    </row>
    <row r="392" spans="1:30" hidden="1" x14ac:dyDescent="0.35">
      <c r="A392" s="120">
        <v>202307387</v>
      </c>
      <c r="B392" s="57">
        <v>45126</v>
      </c>
      <c r="C392" s="37" t="s">
        <v>997</v>
      </c>
      <c r="D392" s="21" t="str">
        <f>VLOOKUP(C392,'Customer List'!$A$3:$N$4129,2,0)</f>
        <v xml:space="preserve">FOOD REPUBLIC PTE LTD                                  Causeway Point @Juice Bar, Woodlands Square #04-01 Causeway Point Singapore 738099                                                        </v>
      </c>
      <c r="E392" s="42" t="s">
        <v>789</v>
      </c>
      <c r="F392" s="50">
        <v>20</v>
      </c>
      <c r="G392" s="128">
        <v>1.6</v>
      </c>
      <c r="H392" s="50"/>
      <c r="I392" s="113"/>
      <c r="J392" s="21"/>
      <c r="K392" s="50">
        <f t="shared" si="42"/>
        <v>21.6</v>
      </c>
      <c r="L392" s="136"/>
      <c r="M392" s="36"/>
      <c r="N392" s="36"/>
      <c r="O392" s="36"/>
      <c r="P392" s="136">
        <f>K392</f>
        <v>21.6</v>
      </c>
      <c r="Q392" s="136"/>
      <c r="R392" s="36"/>
      <c r="S392" s="136">
        <f t="shared" si="44"/>
        <v>0</v>
      </c>
      <c r="T392" s="61">
        <v>5.47</v>
      </c>
      <c r="U392" s="114">
        <f t="shared" si="43"/>
        <v>0.25324074074074071</v>
      </c>
      <c r="X392" s="5"/>
      <c r="Y392" s="10" t="e">
        <f t="shared" si="45"/>
        <v>#REF!</v>
      </c>
      <c r="AB392" s="5"/>
      <c r="AC392" s="5"/>
      <c r="AD392" s="10" t="e">
        <f t="shared" si="47"/>
        <v>#REF!</v>
      </c>
    </row>
    <row r="393" spans="1:30" hidden="1" x14ac:dyDescent="0.35">
      <c r="A393" s="120">
        <v>202307388</v>
      </c>
      <c r="B393" s="57">
        <v>45126</v>
      </c>
      <c r="C393" s="37" t="s">
        <v>915</v>
      </c>
      <c r="D393" s="21" t="str">
        <f>VLOOKUP(C393,'Customer List'!$A$3:$N$4129,2,0)</f>
        <v xml:space="preserve">FOOD REPUBLIC PTE LTD                                  Causeway Point @Ice Shop, Woodlands Square #04-01 Causeway Point Singapore 738099                                                        </v>
      </c>
      <c r="E393" s="42" t="s">
        <v>789</v>
      </c>
      <c r="F393" s="50">
        <v>474</v>
      </c>
      <c r="G393" s="128">
        <v>37.92</v>
      </c>
      <c r="H393" s="50"/>
      <c r="I393" s="113"/>
      <c r="J393" s="21"/>
      <c r="K393" s="50">
        <f>F393+G393-H393-J393</f>
        <v>511.92</v>
      </c>
      <c r="L393" s="136"/>
      <c r="M393" s="36"/>
      <c r="N393" s="36"/>
      <c r="O393" s="36"/>
      <c r="P393" s="136">
        <f>K393</f>
        <v>511.92</v>
      </c>
      <c r="Q393" s="136"/>
      <c r="R393" s="36"/>
      <c r="S393" s="136">
        <f t="shared" si="44"/>
        <v>0</v>
      </c>
      <c r="T393" s="61">
        <v>172.08</v>
      </c>
      <c r="U393" s="114">
        <f t="shared" si="43"/>
        <v>0.33614627285513365</v>
      </c>
      <c r="X393" s="5"/>
      <c r="Y393" s="10" t="e">
        <f t="shared" si="45"/>
        <v>#REF!</v>
      </c>
      <c r="AB393" s="5"/>
      <c r="AC393" s="5"/>
      <c r="AD393" s="10" t="e">
        <f t="shared" si="47"/>
        <v>#REF!</v>
      </c>
    </row>
    <row r="394" spans="1:30" hidden="1" x14ac:dyDescent="0.35">
      <c r="A394" s="120">
        <v>202307389</v>
      </c>
      <c r="B394" s="57">
        <v>45126</v>
      </c>
      <c r="C394" s="37" t="s">
        <v>593</v>
      </c>
      <c r="D394" s="21" t="str">
        <f>VLOOKUP(C394,'Customer List'!$A$3:$N$4129,2,0)</f>
        <v xml:space="preserve">FOOD REPUBLIC PTE LTD                                   Parkway Parade @Juice Bar                     80 Marine Parade Road #B1-85        Singapore 449269                            </v>
      </c>
      <c r="E394" s="42" t="s">
        <v>694</v>
      </c>
      <c r="F394" s="50">
        <v>112</v>
      </c>
      <c r="G394" s="128">
        <v>8.9600000000000009</v>
      </c>
      <c r="H394" s="50"/>
      <c r="I394" s="113"/>
      <c r="J394" s="21"/>
      <c r="K394" s="50">
        <f t="shared" ref="K394:K457" si="48">F394+G394-H394-J394</f>
        <v>120.96000000000001</v>
      </c>
      <c r="L394" s="136"/>
      <c r="M394" s="36"/>
      <c r="N394" s="136"/>
      <c r="O394" s="136"/>
      <c r="P394" s="136">
        <f>K394</f>
        <v>120.96000000000001</v>
      </c>
      <c r="Q394" s="136"/>
      <c r="R394" s="36"/>
      <c r="S394" s="136">
        <f t="shared" si="44"/>
        <v>0</v>
      </c>
      <c r="T394" s="61">
        <v>38.22</v>
      </c>
      <c r="U394" s="114">
        <f t="shared" si="43"/>
        <v>0.31597222222222221</v>
      </c>
      <c r="X394" s="5"/>
      <c r="Y394" s="10" t="e">
        <f t="shared" si="45"/>
        <v>#REF!</v>
      </c>
      <c r="AB394" s="5"/>
      <c r="AC394" s="5"/>
      <c r="AD394" s="10" t="e">
        <f t="shared" si="47"/>
        <v>#REF!</v>
      </c>
    </row>
    <row r="395" spans="1:30" hidden="1" x14ac:dyDescent="0.35">
      <c r="A395" s="120">
        <v>202307390</v>
      </c>
      <c r="B395" s="57">
        <v>45126</v>
      </c>
      <c r="C395" s="37" t="s">
        <v>195</v>
      </c>
      <c r="D395" s="21" t="str">
        <f>VLOOKUP(C395,'Customer List'!$A$3:$N$4129,2,0)</f>
        <v>隹 发生果店                                              Ubi Ave 1,  Blk 302.    #01- 79    Singapore 400302</v>
      </c>
      <c r="E395" s="42" t="s">
        <v>694</v>
      </c>
      <c r="F395" s="50">
        <v>202.78</v>
      </c>
      <c r="G395" s="128">
        <v>16.22</v>
      </c>
      <c r="H395" s="50">
        <v>219</v>
      </c>
      <c r="I395" s="113">
        <v>45127</v>
      </c>
      <c r="J395" s="21"/>
      <c r="K395" s="50">
        <f t="shared" si="48"/>
        <v>0</v>
      </c>
      <c r="L395" s="136"/>
      <c r="M395" s="36"/>
      <c r="N395" s="136"/>
      <c r="O395" s="36"/>
      <c r="P395" s="136"/>
      <c r="Q395" s="136"/>
      <c r="R395" s="36"/>
      <c r="S395" s="136">
        <f t="shared" si="44"/>
        <v>0</v>
      </c>
      <c r="U395" s="114">
        <f t="shared" ref="U395:U460" si="49">T395/(F395+G395)</f>
        <v>0</v>
      </c>
      <c r="X395" s="5"/>
      <c r="Y395" s="10" t="e">
        <f t="shared" si="45"/>
        <v>#REF!</v>
      </c>
      <c r="AB395" s="5"/>
      <c r="AC395" s="5"/>
      <c r="AD395" s="10" t="e">
        <f t="shared" si="47"/>
        <v>#REF!</v>
      </c>
    </row>
    <row r="396" spans="1:30" hidden="1" x14ac:dyDescent="0.35">
      <c r="A396" s="120">
        <v>202307391</v>
      </c>
      <c r="B396" s="57">
        <v>45126</v>
      </c>
      <c r="C396" s="37" t="s">
        <v>669</v>
      </c>
      <c r="D396" s="21" t="str">
        <f>VLOOKUP(C396,'Customer List'!$A$3:$N$4129,2,0)</f>
        <v>Dessert Station                                         270 Queen Street #01-41 Albert Centre. Singapore</v>
      </c>
      <c r="E396" s="42" t="s">
        <v>789</v>
      </c>
      <c r="F396" s="50">
        <v>168.6</v>
      </c>
      <c r="G396" s="128">
        <v>13.49</v>
      </c>
      <c r="H396" s="50">
        <v>182.09</v>
      </c>
      <c r="I396" s="113">
        <v>45126</v>
      </c>
      <c r="J396" s="21"/>
      <c r="K396" s="50">
        <f t="shared" si="48"/>
        <v>0</v>
      </c>
      <c r="L396" s="136"/>
      <c r="M396" s="36"/>
      <c r="N396" s="36"/>
      <c r="O396" s="136"/>
      <c r="P396" s="36"/>
      <c r="Q396" s="136"/>
      <c r="R396" s="36"/>
      <c r="S396" s="136">
        <f t="shared" ref="S396:S568" si="50">SUM(F396:G396)-H396-SUM(L396:R396)</f>
        <v>0</v>
      </c>
      <c r="T396" s="61">
        <v>37.020000000000003</v>
      </c>
      <c r="U396" s="114">
        <f t="shared" si="49"/>
        <v>0.20330605744412106</v>
      </c>
      <c r="X396" s="5"/>
      <c r="Y396" s="10" t="e">
        <f t="shared" si="45"/>
        <v>#REF!</v>
      </c>
      <c r="AB396" s="5"/>
      <c r="AC396" s="5"/>
      <c r="AD396" s="10" t="e">
        <f t="shared" si="47"/>
        <v>#REF!</v>
      </c>
    </row>
    <row r="397" spans="1:30" hidden="1" x14ac:dyDescent="0.35">
      <c r="A397" s="120">
        <v>202307392</v>
      </c>
      <c r="B397" s="57">
        <v>45126</v>
      </c>
      <c r="C397" s="37" t="s">
        <v>648</v>
      </c>
      <c r="D397" s="21" t="str">
        <f>VLOOKUP(C397,'Customer List'!$A$3:$N$4129,2,0)</f>
        <v>DRINK &amp; DESSERT STALL                                                     Nex 23 Serangoon Central                                   #04-16. Nex Shopping Mall. Singapore 556083</v>
      </c>
      <c r="E397" s="42" t="s">
        <v>694</v>
      </c>
      <c r="F397" s="50">
        <v>694.9</v>
      </c>
      <c r="G397" s="128">
        <v>55.59</v>
      </c>
      <c r="H397" s="50"/>
      <c r="I397" s="113"/>
      <c r="J397" s="21"/>
      <c r="K397" s="160">
        <f t="shared" si="48"/>
        <v>750.49</v>
      </c>
      <c r="L397" s="136"/>
      <c r="M397" s="36"/>
      <c r="N397" s="36"/>
      <c r="O397" s="136">
        <f>K397</f>
        <v>750.49</v>
      </c>
      <c r="P397" s="36"/>
      <c r="Q397" s="136"/>
      <c r="R397" s="36"/>
      <c r="S397" s="136">
        <f t="shared" si="50"/>
        <v>0</v>
      </c>
      <c r="T397" s="61">
        <v>224.38</v>
      </c>
      <c r="U397" s="114">
        <f t="shared" si="49"/>
        <v>0.29897800103932098</v>
      </c>
      <c r="X397" s="5"/>
      <c r="Y397" s="10" t="e">
        <f t="shared" si="45"/>
        <v>#REF!</v>
      </c>
      <c r="AB397" s="5"/>
      <c r="AC397" s="5"/>
      <c r="AD397" s="10" t="e">
        <f t="shared" si="47"/>
        <v>#REF!</v>
      </c>
    </row>
    <row r="398" spans="1:30" hidden="1" x14ac:dyDescent="0.35">
      <c r="A398" s="120">
        <v>202307393</v>
      </c>
      <c r="B398" s="57">
        <v>45126</v>
      </c>
      <c r="C398" s="37" t="s">
        <v>625</v>
      </c>
      <c r="D398" s="21" t="str">
        <f>VLOOKUP(C398,'Customer List'!$A$3:$N$4129,2,0)</f>
        <v xml:space="preserve">顺兴                                                      Margaret Drive Hawker Centre    38A, Margaret Drive #02-24   Singapore 142038      </v>
      </c>
      <c r="E398" s="42" t="s">
        <v>789</v>
      </c>
      <c r="F398" s="50">
        <v>247.5</v>
      </c>
      <c r="G398" s="128">
        <v>19.8</v>
      </c>
      <c r="H398" s="50">
        <v>267.3</v>
      </c>
      <c r="I398" s="113">
        <v>45126</v>
      </c>
      <c r="J398" s="21"/>
      <c r="K398" s="50">
        <f t="shared" si="48"/>
        <v>0</v>
      </c>
      <c r="L398" s="136"/>
      <c r="M398" s="36"/>
      <c r="N398" s="36"/>
      <c r="O398" s="136"/>
      <c r="P398" s="36"/>
      <c r="Q398" s="136"/>
      <c r="R398" s="36"/>
      <c r="S398" s="136">
        <f t="shared" si="50"/>
        <v>0</v>
      </c>
      <c r="T398" s="61">
        <v>75.06</v>
      </c>
      <c r="U398" s="114">
        <f t="shared" si="49"/>
        <v>0.28080808080808078</v>
      </c>
      <c r="X398" s="5"/>
      <c r="Y398" s="10" t="e">
        <f t="shared" si="45"/>
        <v>#REF!</v>
      </c>
      <c r="AB398" s="5"/>
      <c r="AC398" s="5"/>
      <c r="AD398" s="10" t="e">
        <f t="shared" si="47"/>
        <v>#REF!</v>
      </c>
    </row>
    <row r="399" spans="1:30" hidden="1" x14ac:dyDescent="0.35">
      <c r="A399" s="120">
        <v>202307394</v>
      </c>
      <c r="B399" s="57">
        <v>45126</v>
      </c>
      <c r="C399" s="37" t="s">
        <v>83</v>
      </c>
      <c r="D399" s="21" t="str">
        <f>VLOOKUP(C399,'Customer List'!$A$3:$N$4129,2,0)</f>
        <v xml:space="preserve">Koufu - Dessert                                     Gourmet Paradise  Toa Payoh Lorong 6, Blk 480 #B1-01 Singapore     </v>
      </c>
      <c r="E399" s="42" t="s">
        <v>694</v>
      </c>
      <c r="F399" s="50">
        <v>383</v>
      </c>
      <c r="G399" s="128">
        <f t="shared" si="46"/>
        <v>30.64</v>
      </c>
      <c r="H399" s="50"/>
      <c r="I399" s="113"/>
      <c r="J399" s="21"/>
      <c r="K399" s="50">
        <f t="shared" si="48"/>
        <v>413.64</v>
      </c>
      <c r="L399" s="136">
        <f>K399</f>
        <v>413.64</v>
      </c>
      <c r="M399" s="36"/>
      <c r="N399" s="136"/>
      <c r="O399" s="136"/>
      <c r="P399" s="136"/>
      <c r="Q399" s="136"/>
      <c r="R399" s="36"/>
      <c r="S399" s="136">
        <f t="shared" si="50"/>
        <v>0</v>
      </c>
      <c r="U399" s="114">
        <f t="shared" si="49"/>
        <v>0</v>
      </c>
      <c r="X399" s="5"/>
      <c r="Y399" s="10" t="e">
        <f t="shared" si="45"/>
        <v>#REF!</v>
      </c>
      <c r="AB399" s="5"/>
      <c r="AC399" s="5"/>
      <c r="AD399" s="10" t="e">
        <f t="shared" si="47"/>
        <v>#REF!</v>
      </c>
    </row>
    <row r="400" spans="1:30" hidden="1" x14ac:dyDescent="0.35">
      <c r="A400" s="120">
        <v>202307395</v>
      </c>
      <c r="B400" s="57">
        <v>45127</v>
      </c>
      <c r="C400" s="37" t="s">
        <v>768</v>
      </c>
      <c r="D400" s="21" t="str">
        <f>VLOOKUP(C400,'Customer List'!$A$3:$N$4129,2,0)</f>
        <v>TEL:97536053                                          10, Tuas Ave 3 Singapore 639409</v>
      </c>
      <c r="E400" s="42" t="s">
        <v>789</v>
      </c>
      <c r="F400" s="50">
        <v>110.19</v>
      </c>
      <c r="G400" s="128">
        <v>8.81</v>
      </c>
      <c r="H400" s="50">
        <v>119</v>
      </c>
      <c r="I400" s="113">
        <v>45127</v>
      </c>
      <c r="J400" s="21"/>
      <c r="K400" s="50">
        <f t="shared" si="48"/>
        <v>0</v>
      </c>
      <c r="L400" s="136"/>
      <c r="M400" s="36"/>
      <c r="N400" s="136"/>
      <c r="O400" s="136"/>
      <c r="P400" s="136"/>
      <c r="Q400" s="136"/>
      <c r="R400" s="36"/>
      <c r="S400" s="136">
        <f t="shared" si="50"/>
        <v>0</v>
      </c>
      <c r="T400" s="61">
        <v>27.49</v>
      </c>
      <c r="U400" s="114">
        <f t="shared" si="49"/>
        <v>0.23100840336134451</v>
      </c>
      <c r="X400" s="5"/>
      <c r="Y400" s="10" t="e">
        <f t="shared" si="45"/>
        <v>#REF!</v>
      </c>
      <c r="AB400" s="5"/>
      <c r="AC400" s="5"/>
      <c r="AD400" s="10" t="e">
        <f t="shared" si="47"/>
        <v>#REF!</v>
      </c>
    </row>
    <row r="401" spans="1:30" hidden="1" x14ac:dyDescent="0.35">
      <c r="A401" s="120">
        <v>202307396</v>
      </c>
      <c r="B401" s="57">
        <v>45127</v>
      </c>
      <c r="C401" s="37" t="s">
        <v>732</v>
      </c>
      <c r="D401" s="21" t="str">
        <f>VLOOKUP(C401,'Customer List'!$A$3:$N$4129,2,0)</f>
        <v>Dessert House                                       Taman Jurong Market &amp; Food Centre. Blk. 3  Yung Sheng Road  #03-158 Singapore 618499</v>
      </c>
      <c r="E401" s="42" t="s">
        <v>789</v>
      </c>
      <c r="F401" s="50">
        <v>330.83</v>
      </c>
      <c r="G401" s="128">
        <v>26.47</v>
      </c>
      <c r="H401" s="50">
        <v>357.3</v>
      </c>
      <c r="I401" s="113">
        <v>45127</v>
      </c>
      <c r="J401" s="21"/>
      <c r="K401" s="50">
        <f t="shared" si="48"/>
        <v>-5.6843418860808015E-14</v>
      </c>
      <c r="L401" s="136"/>
      <c r="M401" s="36"/>
      <c r="N401" s="36"/>
      <c r="O401" s="136"/>
      <c r="P401" s="136"/>
      <c r="Q401" s="136"/>
      <c r="R401" s="136"/>
      <c r="S401" s="136">
        <f t="shared" si="50"/>
        <v>-5.6843418860808015E-14</v>
      </c>
      <c r="T401" s="61">
        <v>110.92</v>
      </c>
      <c r="U401" s="114">
        <f t="shared" si="49"/>
        <v>0.31043940666106917</v>
      </c>
      <c r="X401" s="5"/>
      <c r="Y401" s="10" t="e">
        <f t="shared" ref="Y401:Y464" si="51">Y400-X401</f>
        <v>#REF!</v>
      </c>
      <c r="AB401" s="5"/>
      <c r="AC401" s="5"/>
      <c r="AD401" s="10" t="e">
        <f t="shared" si="47"/>
        <v>#REF!</v>
      </c>
    </row>
    <row r="402" spans="1:30" hidden="1" x14ac:dyDescent="0.35">
      <c r="A402" s="120">
        <v>202307397</v>
      </c>
      <c r="B402" s="57">
        <v>45127</v>
      </c>
      <c r="C402" s="37" t="s">
        <v>652</v>
      </c>
      <c r="D402" s="21" t="str">
        <f>VLOOKUP(C402,'Customer List'!$A$3:$N$4129,2,0)</f>
        <v>利发                                                           Blk.210  Toa Payoh Lorong 8                              #01-80 Singapore 310210</v>
      </c>
      <c r="E402" s="42" t="s">
        <v>789</v>
      </c>
      <c r="F402" s="50">
        <v>409.35</v>
      </c>
      <c r="G402" s="128">
        <v>32.75</v>
      </c>
      <c r="H402" s="50">
        <v>442.1</v>
      </c>
      <c r="I402" s="113">
        <v>45127</v>
      </c>
      <c r="J402" s="21"/>
      <c r="K402" s="50">
        <f t="shared" si="48"/>
        <v>0</v>
      </c>
      <c r="L402" s="136"/>
      <c r="M402" s="36"/>
      <c r="N402" s="36"/>
      <c r="O402" s="136"/>
      <c r="P402" s="136"/>
      <c r="Q402" s="136"/>
      <c r="R402" s="36"/>
      <c r="S402" s="136">
        <f t="shared" si="50"/>
        <v>0</v>
      </c>
      <c r="U402" s="114">
        <f t="shared" si="49"/>
        <v>0</v>
      </c>
      <c r="X402" s="5"/>
      <c r="Y402" s="10" t="e">
        <f t="shared" si="51"/>
        <v>#REF!</v>
      </c>
      <c r="AB402" s="5"/>
      <c r="AC402" s="5"/>
      <c r="AD402" s="10" t="e">
        <f t="shared" si="47"/>
        <v>#REF!</v>
      </c>
    </row>
    <row r="403" spans="1:30" hidden="1" x14ac:dyDescent="0.35">
      <c r="A403" s="120">
        <v>202307398</v>
      </c>
      <c r="B403" s="57">
        <v>45127</v>
      </c>
      <c r="C403" s="37" t="s">
        <v>998</v>
      </c>
      <c r="D403" s="21" t="str">
        <f>VLOOKUP(C403,'Customer List'!$A$3:$N$4129,2,0)</f>
        <v xml:space="preserve">Koufu - Dessert                                                                                          Tampines Street 32,   Tampines Mart. Singapore 529287.             </v>
      </c>
      <c r="E403" s="42" t="s">
        <v>694</v>
      </c>
      <c r="F403" s="50">
        <v>226.9</v>
      </c>
      <c r="G403" s="128">
        <v>18.149999999999999</v>
      </c>
      <c r="H403" s="50"/>
      <c r="I403" s="113"/>
      <c r="J403" s="21"/>
      <c r="K403" s="50">
        <f t="shared" si="48"/>
        <v>245.05</v>
      </c>
      <c r="L403" s="136">
        <f>K403</f>
        <v>245.05</v>
      </c>
      <c r="M403" s="36"/>
      <c r="N403" s="36"/>
      <c r="O403" s="36"/>
      <c r="P403" s="36"/>
      <c r="Q403" s="136"/>
      <c r="R403" s="36"/>
      <c r="S403" s="136">
        <f t="shared" si="50"/>
        <v>0</v>
      </c>
      <c r="T403" s="61">
        <v>61.36</v>
      </c>
      <c r="U403" s="114">
        <f t="shared" si="49"/>
        <v>0.25039787798408486</v>
      </c>
      <c r="X403" s="5"/>
      <c r="Y403" s="10" t="e">
        <f t="shared" si="51"/>
        <v>#REF!</v>
      </c>
      <c r="AB403" s="5"/>
      <c r="AC403" s="5"/>
      <c r="AD403" s="10" t="e">
        <f t="shared" si="47"/>
        <v>#REF!</v>
      </c>
    </row>
    <row r="404" spans="1:30" hidden="1" x14ac:dyDescent="0.35">
      <c r="A404" s="120">
        <v>202307399</v>
      </c>
      <c r="B404" s="57">
        <v>45127</v>
      </c>
      <c r="C404" s="37" t="s">
        <v>656</v>
      </c>
      <c r="D404" s="21" t="str">
        <f>VLOOKUP(C404,'Customer List'!$A$3:$N$4129,2,0)</f>
        <v xml:space="preserve">Koufu- Dessert                                                         Block 500, Toa Payoh Centre. Lorong 6     #02-30   Singapore 310500                                         </v>
      </c>
      <c r="E404" s="42" t="s">
        <v>789</v>
      </c>
      <c r="F404" s="50">
        <v>213</v>
      </c>
      <c r="G404" s="128">
        <v>17.04</v>
      </c>
      <c r="H404" s="50"/>
      <c r="I404" s="113"/>
      <c r="J404" s="21"/>
      <c r="K404" s="50">
        <f t="shared" si="48"/>
        <v>230.04</v>
      </c>
      <c r="L404" s="136">
        <f>K404</f>
        <v>230.04</v>
      </c>
      <c r="M404" s="36"/>
      <c r="N404" s="36"/>
      <c r="O404" s="136"/>
      <c r="P404" s="36"/>
      <c r="Q404" s="136"/>
      <c r="R404" s="36"/>
      <c r="S404" s="136">
        <f t="shared" si="50"/>
        <v>0</v>
      </c>
      <c r="T404" s="61">
        <v>31.43</v>
      </c>
      <c r="U404" s="114">
        <f t="shared" si="49"/>
        <v>0.1366284124500087</v>
      </c>
      <c r="X404" s="5"/>
      <c r="Y404" s="10" t="e">
        <f t="shared" si="51"/>
        <v>#REF!</v>
      </c>
      <c r="AB404" s="5"/>
      <c r="AC404" s="5"/>
      <c r="AD404" s="10" t="e">
        <f t="shared" si="47"/>
        <v>#REF!</v>
      </c>
    </row>
    <row r="405" spans="1:30" hidden="1" x14ac:dyDescent="0.35">
      <c r="A405" s="120">
        <v>202307400</v>
      </c>
      <c r="B405" s="57">
        <v>45127</v>
      </c>
      <c r="C405" s="37" t="s">
        <v>665</v>
      </c>
      <c r="D405" s="21" t="str">
        <f>VLOOKUP(C405,'Customer List'!$A$3:$N$4129,2,0)</f>
        <v>Juice Stall                                                    Jewel Changi Airport. Five Spice, Stall #01. 78, Airport Boulevard. #B2-238/239/240. (819666)</v>
      </c>
      <c r="E405" s="42" t="s">
        <v>694</v>
      </c>
      <c r="F405" s="50">
        <v>51</v>
      </c>
      <c r="G405" s="128">
        <v>4.08</v>
      </c>
      <c r="H405" s="50"/>
      <c r="I405" s="113"/>
      <c r="J405" s="21"/>
      <c r="K405" s="160">
        <f t="shared" si="48"/>
        <v>55.08</v>
      </c>
      <c r="L405" s="136"/>
      <c r="M405" s="36"/>
      <c r="N405" s="136"/>
      <c r="O405" s="136">
        <f>K405</f>
        <v>55.08</v>
      </c>
      <c r="P405" s="136"/>
      <c r="Q405" s="136"/>
      <c r="R405" s="36"/>
      <c r="S405" s="136">
        <f t="shared" si="50"/>
        <v>0</v>
      </c>
      <c r="T405" s="61">
        <v>13.8</v>
      </c>
      <c r="U405" s="114">
        <f t="shared" si="49"/>
        <v>0.25054466230936823</v>
      </c>
      <c r="X405" s="5"/>
      <c r="Y405" s="10" t="e">
        <f t="shared" si="51"/>
        <v>#REF!</v>
      </c>
      <c r="AB405" s="5"/>
      <c r="AC405" s="5"/>
      <c r="AD405" s="10" t="e">
        <f t="shared" si="47"/>
        <v>#REF!</v>
      </c>
    </row>
    <row r="406" spans="1:30" hidden="1" x14ac:dyDescent="0.35">
      <c r="A406" s="120">
        <v>202307401</v>
      </c>
      <c r="B406" s="57">
        <v>45127</v>
      </c>
      <c r="C406" s="37" t="s">
        <v>448</v>
      </c>
      <c r="D406" s="21" t="str">
        <f>VLOOKUP(C406,'Customer List'!$A$3:$N$4129,2,0)</f>
        <v>Combined Stalls                                    Junction 8. 9 Bishan Place                            #04-01. Junction 8 Shopping Centre. Singapore 579837</v>
      </c>
      <c r="E406" s="42" t="s">
        <v>789</v>
      </c>
      <c r="F406" s="50">
        <v>457.5</v>
      </c>
      <c r="G406" s="128">
        <v>36.6</v>
      </c>
      <c r="H406" s="50"/>
      <c r="I406" s="113"/>
      <c r="J406" s="21"/>
      <c r="K406" s="160">
        <f t="shared" si="48"/>
        <v>494.1</v>
      </c>
      <c r="L406" s="136"/>
      <c r="M406" s="36"/>
      <c r="N406" s="36"/>
      <c r="O406" s="136">
        <f>K406</f>
        <v>494.1</v>
      </c>
      <c r="P406" s="136"/>
      <c r="Q406" s="136"/>
      <c r="R406" s="36"/>
      <c r="S406" s="136">
        <f t="shared" si="50"/>
        <v>0</v>
      </c>
      <c r="T406" s="61">
        <v>139.26</v>
      </c>
      <c r="U406" s="114">
        <f t="shared" si="49"/>
        <v>0.28184578020643591</v>
      </c>
      <c r="X406" s="5"/>
      <c r="Y406" s="10" t="e">
        <f t="shared" si="51"/>
        <v>#REF!</v>
      </c>
      <c r="AB406" s="5"/>
      <c r="AC406" s="5"/>
      <c r="AD406" s="10" t="e">
        <f t="shared" si="47"/>
        <v>#REF!</v>
      </c>
    </row>
    <row r="407" spans="1:30" hidden="1" x14ac:dyDescent="0.35">
      <c r="A407" s="120">
        <v>202307402</v>
      </c>
      <c r="B407" s="57">
        <v>45127</v>
      </c>
      <c r="C407" s="37" t="s">
        <v>687</v>
      </c>
      <c r="D407" s="21" t="str">
        <f>VLOOKUP(C407,'Customer List'!$A$3:$N$4129,2,0)</f>
        <v>COMBINED STALL/CENTURY SQUARE STALL #01                                                          2,  Tampines Central 5, #03-20 Century Square</v>
      </c>
      <c r="E407" s="42" t="s">
        <v>694</v>
      </c>
      <c r="F407" s="50">
        <v>98</v>
      </c>
      <c r="G407" s="128">
        <f t="shared" si="46"/>
        <v>7.84</v>
      </c>
      <c r="H407" s="50"/>
      <c r="I407" s="113"/>
      <c r="J407" s="21"/>
      <c r="K407" s="160">
        <f t="shared" si="48"/>
        <v>105.84</v>
      </c>
      <c r="L407" s="136"/>
      <c r="M407" s="36"/>
      <c r="N407" s="36"/>
      <c r="O407" s="136">
        <f>K407</f>
        <v>105.84</v>
      </c>
      <c r="P407" s="136"/>
      <c r="Q407" s="136"/>
      <c r="R407" s="36"/>
      <c r="S407" s="136">
        <f t="shared" si="50"/>
        <v>0</v>
      </c>
      <c r="U407" s="114">
        <f t="shared" si="49"/>
        <v>0</v>
      </c>
      <c r="X407" s="5"/>
      <c r="Y407" s="10" t="e">
        <f t="shared" si="51"/>
        <v>#REF!</v>
      </c>
      <c r="AB407" s="5"/>
      <c r="AC407" s="5"/>
      <c r="AD407" s="10" t="e">
        <f t="shared" si="47"/>
        <v>#REF!</v>
      </c>
    </row>
    <row r="408" spans="1:30" hidden="1" x14ac:dyDescent="0.35">
      <c r="A408" s="120">
        <v>202307403</v>
      </c>
      <c r="B408" s="57">
        <v>45127</v>
      </c>
      <c r="C408" s="37" t="s">
        <v>782</v>
      </c>
      <c r="D408" s="21" t="str">
        <f>VLOOKUP(C408,'Customer List'!$A$3:$N$4129,2,0)</f>
        <v>R&amp;B TEA SINGAPORE                                                         9 RAFFLES BOULEVARD #01-K15 MILLENIA WALK, SINGAPORE 039596</v>
      </c>
      <c r="E408" s="42" t="s">
        <v>789</v>
      </c>
      <c r="F408" s="50">
        <v>35</v>
      </c>
      <c r="G408" s="128">
        <v>2.8</v>
      </c>
      <c r="H408" s="50"/>
      <c r="I408" s="113"/>
      <c r="J408" s="21"/>
      <c r="K408" s="50">
        <f t="shared" si="48"/>
        <v>37.799999999999997</v>
      </c>
      <c r="L408" s="136"/>
      <c r="M408" s="36"/>
      <c r="N408" s="136">
        <f>K408</f>
        <v>37.799999999999997</v>
      </c>
      <c r="O408" s="136"/>
      <c r="P408" s="136"/>
      <c r="Q408" s="136"/>
      <c r="R408" s="36"/>
      <c r="S408" s="136">
        <f t="shared" si="50"/>
        <v>0</v>
      </c>
      <c r="T408" s="61">
        <v>24.1</v>
      </c>
      <c r="U408" s="114">
        <f t="shared" si="49"/>
        <v>0.63756613756613767</v>
      </c>
      <c r="X408" s="5"/>
      <c r="Y408" s="10" t="e">
        <f t="shared" si="51"/>
        <v>#REF!</v>
      </c>
      <c r="AB408" s="5"/>
      <c r="AC408" s="5"/>
      <c r="AD408" s="10" t="e">
        <f t="shared" si="47"/>
        <v>#REF!</v>
      </c>
    </row>
    <row r="409" spans="1:30" hidden="1" x14ac:dyDescent="0.35">
      <c r="A409" s="120">
        <v>202307404</v>
      </c>
      <c r="B409" s="57">
        <v>45127</v>
      </c>
      <c r="C409" s="37" t="s">
        <v>776</v>
      </c>
      <c r="D409" s="21" t="str">
        <f>VLOOKUP(C409,'Customer List'!$A$3:$N$4129,2,0)</f>
        <v>R&amp;B TEA SINGAPORE                                  2 BAYFRONT AVENUE #B2-49/53 MARINA BAY SANDS, SINGAPORE 018972</v>
      </c>
      <c r="E409" s="42" t="s">
        <v>789</v>
      </c>
      <c r="F409" s="50">
        <v>106.6</v>
      </c>
      <c r="G409" s="128">
        <v>8.5299999999999994</v>
      </c>
      <c r="H409" s="50"/>
      <c r="I409" s="113"/>
      <c r="J409" s="21"/>
      <c r="K409" s="50">
        <f t="shared" si="48"/>
        <v>115.13</v>
      </c>
      <c r="L409" s="136"/>
      <c r="M409" s="36"/>
      <c r="N409" s="136">
        <f>K409</f>
        <v>115.13</v>
      </c>
      <c r="O409" s="136"/>
      <c r="P409" s="136"/>
      <c r="Q409" s="136"/>
      <c r="R409" s="36"/>
      <c r="S409" s="136">
        <f t="shared" si="50"/>
        <v>0</v>
      </c>
      <c r="T409" s="61">
        <v>56.9</v>
      </c>
      <c r="U409" s="114">
        <f t="shared" si="49"/>
        <v>0.49422392078519933</v>
      </c>
      <c r="X409" s="5"/>
      <c r="Y409" s="10" t="e">
        <f t="shared" si="51"/>
        <v>#REF!</v>
      </c>
      <c r="AB409" s="5"/>
      <c r="AC409" s="5"/>
      <c r="AD409" s="10" t="e">
        <f t="shared" si="47"/>
        <v>#REF!</v>
      </c>
    </row>
    <row r="410" spans="1:30" hidden="1" x14ac:dyDescent="0.35">
      <c r="A410" s="120">
        <v>202307405</v>
      </c>
      <c r="B410" s="57">
        <v>45127</v>
      </c>
      <c r="C410" s="37" t="s">
        <v>655</v>
      </c>
      <c r="D410" s="21" t="str">
        <f>VLOOKUP(C410,'Customer List'!$A$3:$N$4129,2,0)</f>
        <v xml:space="preserve">Koufu - Dim Sum                                                     Block 500, Toa Payoh Centre. Lorong 6     #02-30  Singapore 310500                                                                </v>
      </c>
      <c r="E410" s="42" t="s">
        <v>789</v>
      </c>
      <c r="F410" s="50">
        <v>220.1</v>
      </c>
      <c r="G410" s="128">
        <v>17.61</v>
      </c>
      <c r="H410" s="50"/>
      <c r="I410" s="113"/>
      <c r="J410" s="21"/>
      <c r="K410" s="50">
        <f t="shared" si="48"/>
        <v>237.70999999999998</v>
      </c>
      <c r="L410" s="136">
        <f>K410</f>
        <v>237.70999999999998</v>
      </c>
      <c r="M410" s="136"/>
      <c r="N410" s="136"/>
      <c r="O410" s="136"/>
      <c r="P410" s="36"/>
      <c r="Q410" s="136"/>
      <c r="R410" s="36"/>
      <c r="S410" s="136">
        <f t="shared" si="50"/>
        <v>0</v>
      </c>
      <c r="T410" s="61">
        <v>32.78</v>
      </c>
      <c r="U410" s="114">
        <f t="shared" si="49"/>
        <v>0.13789912077741787</v>
      </c>
      <c r="X410" s="5"/>
      <c r="Y410" s="10" t="e">
        <f t="shared" si="51"/>
        <v>#REF!</v>
      </c>
      <c r="AB410" s="5"/>
      <c r="AC410" s="5"/>
      <c r="AD410" s="10" t="e">
        <f t="shared" si="47"/>
        <v>#REF!</v>
      </c>
    </row>
    <row r="411" spans="1:30" hidden="1" x14ac:dyDescent="0.35">
      <c r="A411" s="120">
        <v>202307406</v>
      </c>
      <c r="B411" s="57">
        <v>45127</v>
      </c>
      <c r="C411" s="37" t="s">
        <v>908</v>
      </c>
      <c r="D411" s="21" t="str">
        <f>VLOOKUP(C411,'Customer List'!$A$3:$N$4129,2,0)</f>
        <v>R&amp;B TEA SINGAPORE                                                       470 TOA PAYOH LORONG 6 SINGAPORE 310470</v>
      </c>
      <c r="E411" s="42" t="s">
        <v>789</v>
      </c>
      <c r="F411" s="50">
        <v>31.6</v>
      </c>
      <c r="G411" s="128">
        <v>2.5299999999999998</v>
      </c>
      <c r="H411" s="50"/>
      <c r="I411" s="113"/>
      <c r="J411" s="21"/>
      <c r="K411" s="50">
        <f t="shared" si="48"/>
        <v>34.130000000000003</v>
      </c>
      <c r="L411" s="136"/>
      <c r="M411" s="36"/>
      <c r="N411" s="136">
        <f>K411</f>
        <v>34.130000000000003</v>
      </c>
      <c r="O411" s="136"/>
      <c r="P411" s="36"/>
      <c r="Q411" s="136"/>
      <c r="R411" s="36"/>
      <c r="S411" s="136">
        <f t="shared" si="50"/>
        <v>0</v>
      </c>
      <c r="T411" s="61">
        <v>17.350000000000001</v>
      </c>
      <c r="U411" s="114">
        <f t="shared" si="49"/>
        <v>0.50835042484617643</v>
      </c>
      <c r="X411" s="5"/>
      <c r="Y411" s="10" t="e">
        <f t="shared" si="51"/>
        <v>#REF!</v>
      </c>
      <c r="AB411" s="5"/>
      <c r="AC411" s="5"/>
      <c r="AD411" s="10" t="e">
        <f t="shared" si="47"/>
        <v>#REF!</v>
      </c>
    </row>
    <row r="412" spans="1:30" hidden="1" x14ac:dyDescent="0.35">
      <c r="A412" s="120">
        <v>202307407</v>
      </c>
      <c r="B412" s="57">
        <v>45127</v>
      </c>
      <c r="C412" s="37" t="s">
        <v>1002</v>
      </c>
      <c r="D412" s="21" t="str">
        <f>VLOOKUP(C412,'Customer List'!$A$3:$N$4129,2,0)</f>
        <v xml:space="preserve">FOOD REPUBLIC PTE LTD             @WOODLEIGH - DRINK (STALL: #07)               11, Bidadari Drive #b1-09/10 The Woodleigh Mall Singapore 367803                                   </v>
      </c>
      <c r="E412" s="42" t="s">
        <v>694</v>
      </c>
      <c r="F412" s="50">
        <v>211.8</v>
      </c>
      <c r="G412" s="128">
        <v>16.940000000000001</v>
      </c>
      <c r="H412" s="50"/>
      <c r="I412" s="113"/>
      <c r="J412" s="21"/>
      <c r="K412" s="50">
        <f t="shared" si="48"/>
        <v>228.74</v>
      </c>
      <c r="L412" s="136"/>
      <c r="M412" s="36"/>
      <c r="N412" s="36"/>
      <c r="O412" s="136"/>
      <c r="P412" s="136">
        <f>K412</f>
        <v>228.74</v>
      </c>
      <c r="Q412" s="136"/>
      <c r="R412" s="36"/>
      <c r="S412" s="136">
        <f t="shared" si="50"/>
        <v>0</v>
      </c>
      <c r="T412" s="61">
        <v>50.14</v>
      </c>
      <c r="U412" s="114">
        <f t="shared" si="49"/>
        <v>0.21920083938095652</v>
      </c>
      <c r="X412" s="5"/>
      <c r="Y412" s="10" t="e">
        <f t="shared" si="51"/>
        <v>#REF!</v>
      </c>
      <c r="AB412" s="5"/>
      <c r="AC412" s="5"/>
      <c r="AD412" s="10" t="e">
        <f t="shared" si="47"/>
        <v>#REF!</v>
      </c>
    </row>
    <row r="413" spans="1:30" hidden="1" x14ac:dyDescent="0.35">
      <c r="A413" s="120">
        <v>202307408</v>
      </c>
      <c r="B413" s="57">
        <v>45127</v>
      </c>
      <c r="C413" s="37" t="s">
        <v>592</v>
      </c>
      <c r="D413" s="21" t="str">
        <f>VLOOKUP(C413,'Customer List'!$A$3:$N$4129,2,0)</f>
        <v xml:space="preserve">FOOD REPUBLIC PTE LTD                                   Vivo City @Juice Bar #20                                         1, Harbourfront Walk #03-01, VivoCity   Singapore 098585                           </v>
      </c>
      <c r="E413" s="42" t="s">
        <v>789</v>
      </c>
      <c r="F413" s="50">
        <v>142.5</v>
      </c>
      <c r="G413" s="128">
        <v>11.4</v>
      </c>
      <c r="H413" s="50"/>
      <c r="I413" s="113"/>
      <c r="J413" s="21"/>
      <c r="K413" s="50">
        <f t="shared" si="48"/>
        <v>153.9</v>
      </c>
      <c r="L413" s="136"/>
      <c r="M413" s="36"/>
      <c r="N413" s="36"/>
      <c r="O413" s="136"/>
      <c r="P413" s="136">
        <f>K413</f>
        <v>153.9</v>
      </c>
      <c r="Q413" s="136"/>
      <c r="R413" s="36"/>
      <c r="S413" s="136">
        <f t="shared" si="50"/>
        <v>0</v>
      </c>
      <c r="U413" s="114">
        <f t="shared" si="49"/>
        <v>0</v>
      </c>
      <c r="X413" s="5"/>
      <c r="Y413" s="10" t="e">
        <f t="shared" si="51"/>
        <v>#REF!</v>
      </c>
      <c r="AB413" s="5"/>
      <c r="AC413" s="5"/>
      <c r="AD413" s="10" t="e">
        <f t="shared" si="47"/>
        <v>#REF!</v>
      </c>
    </row>
    <row r="414" spans="1:30" hidden="1" x14ac:dyDescent="0.35">
      <c r="A414" s="120">
        <v>202307409</v>
      </c>
      <c r="B414" s="57">
        <v>45127</v>
      </c>
      <c r="C414" s="37" t="s">
        <v>664</v>
      </c>
      <c r="D414" s="21" t="str">
        <f>VLOOKUP(C414,'Customer List'!$A$3:$N$4129,2,0)</f>
        <v>FOOD REPUBLIC PTE LTD                                  Serangoon Nex@JUICE BAR                    23, Serangoon Central #B2-63                      Singapore 550683</v>
      </c>
      <c r="E414" s="42" t="s">
        <v>694</v>
      </c>
      <c r="F414" s="50">
        <v>76</v>
      </c>
      <c r="G414" s="128">
        <v>6.08</v>
      </c>
      <c r="H414" s="50"/>
      <c r="I414" s="113"/>
      <c r="J414" s="21"/>
      <c r="K414" s="50">
        <f t="shared" si="48"/>
        <v>82.08</v>
      </c>
      <c r="L414" s="36"/>
      <c r="M414" s="36"/>
      <c r="N414" s="36"/>
      <c r="O414" s="136"/>
      <c r="P414" s="136">
        <f>K414</f>
        <v>82.08</v>
      </c>
      <c r="Q414" s="136"/>
      <c r="R414" s="36"/>
      <c r="S414" s="136">
        <f t="shared" si="50"/>
        <v>0</v>
      </c>
      <c r="T414" s="61">
        <v>29.12</v>
      </c>
      <c r="U414" s="114">
        <f t="shared" si="49"/>
        <v>0.35477582846003902</v>
      </c>
      <c r="X414" s="5"/>
      <c r="Y414" s="10" t="e">
        <f t="shared" si="51"/>
        <v>#REF!</v>
      </c>
      <c r="AB414" s="5"/>
      <c r="AC414" s="5"/>
      <c r="AD414" s="10" t="e">
        <f t="shared" si="47"/>
        <v>#REF!</v>
      </c>
    </row>
    <row r="415" spans="1:30" hidden="1" x14ac:dyDescent="0.35">
      <c r="A415" s="120">
        <v>202307410</v>
      </c>
      <c r="B415" s="57">
        <v>45127</v>
      </c>
      <c r="C415" s="37" t="s">
        <v>624</v>
      </c>
      <c r="D415" s="21" t="str">
        <f>VLOOKUP(C415,'Customer List'!$A$3:$N$4129,2,0)</f>
        <v>Koufu Rasapura Masters                          2, Bayfront Avenue #B2-49A/50A Singapore 018972                              (Dessert)</v>
      </c>
      <c r="E415" s="42" t="s">
        <v>789</v>
      </c>
      <c r="F415" s="50">
        <v>363.5</v>
      </c>
      <c r="G415" s="128">
        <v>29.08</v>
      </c>
      <c r="H415" s="50"/>
      <c r="I415" s="113"/>
      <c r="J415" s="21"/>
      <c r="K415" s="50">
        <f t="shared" si="48"/>
        <v>392.58</v>
      </c>
      <c r="L415" s="136">
        <f>K415</f>
        <v>392.58</v>
      </c>
      <c r="M415" s="36"/>
      <c r="N415" s="36"/>
      <c r="O415" s="136"/>
      <c r="P415" s="36"/>
      <c r="Q415" s="136"/>
      <c r="R415" s="36"/>
      <c r="S415" s="136">
        <f t="shared" si="50"/>
        <v>0</v>
      </c>
      <c r="T415" s="61">
        <v>81.88</v>
      </c>
      <c r="U415" s="114">
        <f t="shared" si="49"/>
        <v>0.20856895409852769</v>
      </c>
      <c r="X415" s="5"/>
      <c r="Y415" s="10" t="e">
        <f t="shared" si="51"/>
        <v>#REF!</v>
      </c>
      <c r="AB415" s="5"/>
      <c r="AC415" s="5"/>
      <c r="AD415" s="10" t="e">
        <f t="shared" si="47"/>
        <v>#REF!</v>
      </c>
    </row>
    <row r="416" spans="1:30" hidden="1" x14ac:dyDescent="0.35">
      <c r="A416" s="120">
        <v>202307411</v>
      </c>
      <c r="B416" s="57">
        <v>45127</v>
      </c>
      <c r="C416" s="37" t="s">
        <v>666</v>
      </c>
      <c r="D416" s="21" t="str">
        <f>VLOOKUP(C416,'Customer List'!$A$3:$N$4129,2,0)</f>
        <v>Koufu Rasapura Masters                    2, Bayfront Avenue #B2-49A/50A Singapore 018972                               (Fruit)</v>
      </c>
      <c r="E416" s="42" t="s">
        <v>789</v>
      </c>
      <c r="F416" s="50">
        <v>105</v>
      </c>
      <c r="G416" s="128">
        <v>8.4</v>
      </c>
      <c r="H416" s="50"/>
      <c r="I416" s="113"/>
      <c r="J416" s="21"/>
      <c r="K416" s="50">
        <f t="shared" si="48"/>
        <v>113.4</v>
      </c>
      <c r="L416" s="136">
        <f>K416</f>
        <v>113.4</v>
      </c>
      <c r="M416" s="36"/>
      <c r="N416" s="36"/>
      <c r="O416" s="136"/>
      <c r="P416" s="36"/>
      <c r="Q416" s="136"/>
      <c r="R416" s="36"/>
      <c r="S416" s="136">
        <f t="shared" si="50"/>
        <v>0</v>
      </c>
      <c r="T416" s="61">
        <v>33.72</v>
      </c>
      <c r="U416" s="114">
        <f t="shared" si="49"/>
        <v>0.29735449735449732</v>
      </c>
      <c r="X416" s="5"/>
      <c r="Y416" s="10" t="e">
        <f t="shared" si="51"/>
        <v>#REF!</v>
      </c>
      <c r="AB416" s="5"/>
      <c r="AC416" s="5"/>
      <c r="AD416" s="10" t="e">
        <f t="shared" si="47"/>
        <v>#REF!</v>
      </c>
    </row>
    <row r="417" spans="1:30" hidden="1" x14ac:dyDescent="0.35">
      <c r="A417" s="120">
        <v>202307412</v>
      </c>
      <c r="B417" s="57">
        <v>45127</v>
      </c>
      <c r="C417" s="37" t="s">
        <v>1003</v>
      </c>
      <c r="D417" s="21" t="str">
        <f>VLOOKUP(C417,'Customer List'!$A$3:$N$4129,2,0)</f>
        <v>Koufu - Tim Sum                                    258 Pasir Ris Street 21,  Loyang Point, #02-313,  Singapore 510258</v>
      </c>
      <c r="E417" s="42" t="s">
        <v>694</v>
      </c>
      <c r="F417" s="50">
        <v>223.5</v>
      </c>
      <c r="G417" s="128">
        <v>17.88</v>
      </c>
      <c r="H417" s="50"/>
      <c r="I417" s="113"/>
      <c r="J417" s="21"/>
      <c r="K417" s="50">
        <f t="shared" si="48"/>
        <v>241.38</v>
      </c>
      <c r="L417" s="136">
        <f>K417</f>
        <v>241.38</v>
      </c>
      <c r="M417" s="36"/>
      <c r="N417" s="36"/>
      <c r="O417" s="36"/>
      <c r="P417" s="36"/>
      <c r="Q417" s="136"/>
      <c r="R417" s="36"/>
      <c r="S417" s="136">
        <f t="shared" si="50"/>
        <v>0</v>
      </c>
      <c r="T417" s="61">
        <v>31.33</v>
      </c>
      <c r="U417" s="114">
        <f t="shared" si="49"/>
        <v>0.12979534344187588</v>
      </c>
      <c r="X417" s="5"/>
      <c r="Y417" s="10" t="e">
        <f t="shared" si="51"/>
        <v>#REF!</v>
      </c>
      <c r="AB417" s="5"/>
      <c r="AC417" s="5"/>
      <c r="AD417" s="10" t="e">
        <f t="shared" si="47"/>
        <v>#REF!</v>
      </c>
    </row>
    <row r="418" spans="1:30" hidden="1" x14ac:dyDescent="0.35">
      <c r="A418" s="120">
        <v>202307413</v>
      </c>
      <c r="B418" s="57">
        <v>45127</v>
      </c>
      <c r="C418" s="37" t="s">
        <v>1004</v>
      </c>
      <c r="D418" s="21" t="str">
        <f>VLOOKUP(C418,'Customer List'!$A$3:$N$4129,2,0)</f>
        <v>Koufu - Dessert                                     258 Pasir Ris Street 21,  Loyang Point, #02-313,  Singapore 510258</v>
      </c>
      <c r="E418" s="42" t="s">
        <v>694</v>
      </c>
      <c r="F418" s="50">
        <v>173.5</v>
      </c>
      <c r="G418" s="128">
        <v>13.88</v>
      </c>
      <c r="H418" s="50"/>
      <c r="I418" s="113"/>
      <c r="J418" s="21"/>
      <c r="K418" s="50">
        <f t="shared" si="48"/>
        <v>187.38</v>
      </c>
      <c r="L418" s="136">
        <f>K418</f>
        <v>187.38</v>
      </c>
      <c r="M418" s="36"/>
      <c r="N418" s="136"/>
      <c r="O418" s="136"/>
      <c r="P418" s="136"/>
      <c r="Q418" s="136"/>
      <c r="R418" s="36"/>
      <c r="S418" s="136">
        <f t="shared" si="50"/>
        <v>0</v>
      </c>
      <c r="T418" s="61">
        <v>59.44</v>
      </c>
      <c r="U418" s="114">
        <f t="shared" si="49"/>
        <v>0.31721635179848434</v>
      </c>
      <c r="X418" s="5"/>
      <c r="Y418" s="10" t="e">
        <f t="shared" si="51"/>
        <v>#REF!</v>
      </c>
      <c r="AB418" s="5"/>
      <c r="AC418" s="5"/>
      <c r="AD418" s="10" t="e">
        <f t="shared" si="47"/>
        <v>#REF!</v>
      </c>
    </row>
    <row r="419" spans="1:30" hidden="1" x14ac:dyDescent="0.35">
      <c r="A419" s="120">
        <v>202307414</v>
      </c>
      <c r="B419" s="57">
        <v>45127</v>
      </c>
      <c r="C419" s="37" t="s">
        <v>647</v>
      </c>
      <c r="D419" s="21" t="str">
        <f>VLOOKUP(C419,'Customer List'!$A$3:$N$4129,2,0)</f>
        <v>甜甜                                                                         Tiong Bahru Market. 30 Seng Poh Road #02-15. Singapore 168898</v>
      </c>
      <c r="E419" s="42" t="s">
        <v>694</v>
      </c>
      <c r="F419" s="50">
        <v>86.5</v>
      </c>
      <c r="G419" s="128">
        <v>6.92</v>
      </c>
      <c r="H419" s="50"/>
      <c r="I419" s="113"/>
      <c r="J419" s="21"/>
      <c r="K419" s="50">
        <f t="shared" si="48"/>
        <v>93.42</v>
      </c>
      <c r="L419" s="136"/>
      <c r="M419" s="36"/>
      <c r="N419" s="136"/>
      <c r="O419" s="36"/>
      <c r="P419" s="136"/>
      <c r="Q419" s="136">
        <f>K419</f>
        <v>93.42</v>
      </c>
      <c r="R419" s="36"/>
      <c r="S419" s="136">
        <f t="shared" si="50"/>
        <v>0</v>
      </c>
      <c r="T419" s="61">
        <v>31.84</v>
      </c>
      <c r="U419" s="114">
        <f t="shared" si="49"/>
        <v>0.3408263755084564</v>
      </c>
      <c r="X419" s="5"/>
      <c r="Y419" s="10" t="e">
        <f t="shared" si="51"/>
        <v>#REF!</v>
      </c>
      <c r="AB419" s="5"/>
      <c r="AC419" s="5"/>
      <c r="AD419" s="10" t="e">
        <f t="shared" si="47"/>
        <v>#REF!</v>
      </c>
    </row>
    <row r="420" spans="1:30" hidden="1" x14ac:dyDescent="0.35">
      <c r="A420" s="120">
        <v>202307415</v>
      </c>
      <c r="B420" s="57">
        <v>45127</v>
      </c>
      <c r="C420" s="37" t="s">
        <v>629</v>
      </c>
      <c r="D420" s="21" t="str">
        <f>VLOOKUP(C420,'Customer List'!$A$3:$N$4129,2,0)</f>
        <v xml:space="preserve">Koufu - Dessert                                        632, Bukit Batok Central #01-132 Singapore 650632                                                </v>
      </c>
      <c r="E420" s="42" t="s">
        <v>789</v>
      </c>
      <c r="F420" s="50">
        <v>258.3</v>
      </c>
      <c r="G420" s="128">
        <v>20.66</v>
      </c>
      <c r="H420" s="50"/>
      <c r="I420" s="113"/>
      <c r="J420" s="21"/>
      <c r="K420" s="50">
        <f t="shared" si="48"/>
        <v>278.96000000000004</v>
      </c>
      <c r="L420" s="136">
        <f>K420</f>
        <v>278.96000000000004</v>
      </c>
      <c r="M420" s="136"/>
      <c r="N420" s="136"/>
      <c r="O420" s="136"/>
      <c r="P420" s="136"/>
      <c r="Q420" s="136"/>
      <c r="R420" s="36"/>
      <c r="S420" s="136">
        <f t="shared" si="50"/>
        <v>0</v>
      </c>
      <c r="T420" s="61">
        <v>58.46</v>
      </c>
      <c r="U420" s="114">
        <f t="shared" si="49"/>
        <v>0.2095640952107829</v>
      </c>
      <c r="X420" s="5"/>
      <c r="Y420" s="10" t="e">
        <f t="shared" si="51"/>
        <v>#REF!</v>
      </c>
      <c r="AB420" s="5"/>
      <c r="AC420" s="5"/>
      <c r="AD420" s="10" t="e">
        <f t="shared" si="47"/>
        <v>#REF!</v>
      </c>
    </row>
    <row r="421" spans="1:30" hidden="1" x14ac:dyDescent="0.35">
      <c r="A421" s="120">
        <v>202307416</v>
      </c>
      <c r="B421" s="57">
        <v>45127</v>
      </c>
      <c r="C421" s="37" t="s">
        <v>625</v>
      </c>
      <c r="D421" s="21" t="str">
        <f>VLOOKUP(C421,'Customer List'!$A$3:$N$4129,2,0)</f>
        <v xml:space="preserve">顺兴                                                      Margaret Drive Hawker Centre    38A, Margaret Drive #02-24   Singapore 142038      </v>
      </c>
      <c r="E421" s="42" t="s">
        <v>789</v>
      </c>
      <c r="F421" s="50">
        <v>262.87</v>
      </c>
      <c r="G421" s="128">
        <v>21.03</v>
      </c>
      <c r="H421" s="50">
        <v>283.89999999999998</v>
      </c>
      <c r="I421" s="113">
        <v>45127</v>
      </c>
      <c r="J421" s="21"/>
      <c r="K421" s="50">
        <f t="shared" si="48"/>
        <v>0</v>
      </c>
      <c r="L421" s="136"/>
      <c r="M421" s="136"/>
      <c r="N421" s="136"/>
      <c r="O421" s="136"/>
      <c r="P421" s="136"/>
      <c r="Q421" s="136"/>
      <c r="R421" s="36"/>
      <c r="S421" s="136">
        <f t="shared" si="50"/>
        <v>0</v>
      </c>
      <c r="T421" s="61">
        <v>61.27</v>
      </c>
      <c r="U421" s="114">
        <f t="shared" si="49"/>
        <v>0.21581542796759426</v>
      </c>
      <c r="X421" s="5"/>
      <c r="Y421" s="10"/>
      <c r="AB421" s="5"/>
      <c r="AC421" s="5"/>
      <c r="AD421" s="10"/>
    </row>
    <row r="422" spans="1:30" hidden="1" x14ac:dyDescent="0.35">
      <c r="A422" s="120">
        <v>202307417</v>
      </c>
      <c r="B422" s="57">
        <v>45127</v>
      </c>
      <c r="C422" s="37" t="s">
        <v>673</v>
      </c>
      <c r="D422" s="21" t="str">
        <f>VLOOKUP(C422,'Customer List'!$A$3:$N$4129,2,0)</f>
        <v>MFC Food &amp; Press Pte Ltd                 11 Tanjong Katong Road #B1-K7 Kinex Singapore 437157.</v>
      </c>
      <c r="E422" s="42" t="s">
        <v>694</v>
      </c>
      <c r="F422" s="50">
        <v>226.85</v>
      </c>
      <c r="G422" s="128">
        <v>18.149999999999999</v>
      </c>
      <c r="H422" s="50">
        <v>245</v>
      </c>
      <c r="I422" s="113">
        <v>45127</v>
      </c>
      <c r="J422" s="21"/>
      <c r="K422" s="50">
        <f t="shared" si="48"/>
        <v>0</v>
      </c>
      <c r="L422" s="136"/>
      <c r="M422" s="36"/>
      <c r="N422" s="136"/>
      <c r="O422" s="136"/>
      <c r="P422" s="36"/>
      <c r="Q422" s="136"/>
      <c r="R422" s="36"/>
      <c r="S422" s="136">
        <f t="shared" si="50"/>
        <v>0</v>
      </c>
      <c r="U422" s="114">
        <f t="shared" si="49"/>
        <v>0</v>
      </c>
      <c r="X422" s="5"/>
      <c r="Y422" s="10" t="e">
        <f>Y420-X422</f>
        <v>#REF!</v>
      </c>
      <c r="AB422" s="5"/>
      <c r="AC422" s="5"/>
      <c r="AD422" s="10" t="e">
        <f>AD420+AB422-AC422</f>
        <v>#REF!</v>
      </c>
    </row>
    <row r="423" spans="1:30" hidden="1" x14ac:dyDescent="0.35">
      <c r="A423" s="120">
        <v>202307418</v>
      </c>
      <c r="B423" s="57">
        <v>45127</v>
      </c>
      <c r="C423" s="37" t="s">
        <v>97</v>
      </c>
      <c r="D423" s="21" t="str">
        <f>VLOOKUP(C423,'Customer List'!$A$3:$N$4129,2,0)</f>
        <v xml:space="preserve">Zhu Fang Ruo                                                11 Canberra Road #01-05. Singapore 759775.              </v>
      </c>
      <c r="E423" s="42" t="s">
        <v>942</v>
      </c>
      <c r="F423" s="50">
        <v>194.5</v>
      </c>
      <c r="G423" s="128">
        <v>15.56</v>
      </c>
      <c r="H423" s="50"/>
      <c r="I423" s="113"/>
      <c r="J423" s="21"/>
      <c r="K423" s="50">
        <f t="shared" si="48"/>
        <v>210.06</v>
      </c>
      <c r="L423" s="136"/>
      <c r="M423" s="136"/>
      <c r="N423" s="136"/>
      <c r="O423" s="136"/>
      <c r="P423" s="136"/>
      <c r="Q423" s="136">
        <f>K423</f>
        <v>210.06</v>
      </c>
      <c r="R423" s="36"/>
      <c r="S423" s="136">
        <f t="shared" si="50"/>
        <v>0</v>
      </c>
      <c r="T423" s="61">
        <v>57.5</v>
      </c>
      <c r="U423" s="114">
        <f t="shared" si="49"/>
        <v>0.27373131486242025</v>
      </c>
      <c r="X423" s="5"/>
      <c r="Y423" s="10" t="e">
        <f t="shared" si="51"/>
        <v>#REF!</v>
      </c>
      <c r="AB423" s="5"/>
      <c r="AC423" s="5"/>
      <c r="AD423" s="10" t="e">
        <f t="shared" si="47"/>
        <v>#REF!</v>
      </c>
    </row>
    <row r="424" spans="1:30" hidden="1" x14ac:dyDescent="0.35">
      <c r="A424" s="120">
        <v>202307419</v>
      </c>
      <c r="B424" s="57">
        <v>45127</v>
      </c>
      <c r="C424" s="37" t="s">
        <v>731</v>
      </c>
      <c r="D424" s="21" t="str">
        <f>VLOOKUP(C424,'Customer List'!$A$3:$N$4129,2,0)</f>
        <v xml:space="preserve"> Punggol OASIS (Gourmet Paradise)                 681 Punggol Drive #04-01 OASIS Terraces Singapore 820681  (Drink Stall)</v>
      </c>
      <c r="E424" s="42" t="s">
        <v>694</v>
      </c>
      <c r="F424" s="50">
        <v>18</v>
      </c>
      <c r="G424" s="128">
        <v>1.44</v>
      </c>
      <c r="H424" s="50"/>
      <c r="I424" s="113"/>
      <c r="J424" s="21"/>
      <c r="K424" s="50">
        <f t="shared" si="48"/>
        <v>19.440000000000001</v>
      </c>
      <c r="L424" s="136">
        <f>K424</f>
        <v>19.440000000000001</v>
      </c>
      <c r="M424" s="36"/>
      <c r="N424" s="136"/>
      <c r="O424" s="136"/>
      <c r="P424" s="136"/>
      <c r="Q424" s="136"/>
      <c r="R424" s="36"/>
      <c r="S424" s="136">
        <f t="shared" si="50"/>
        <v>0</v>
      </c>
      <c r="T424" s="61">
        <v>1.1399999999999999</v>
      </c>
      <c r="U424" s="114">
        <f t="shared" si="49"/>
        <v>5.8641975308641965E-2</v>
      </c>
      <c r="X424" s="5"/>
      <c r="Y424" s="10" t="e">
        <f t="shared" si="51"/>
        <v>#REF!</v>
      </c>
      <c r="AB424" s="5"/>
      <c r="AC424" s="5"/>
      <c r="AD424" s="10" t="e">
        <f t="shared" si="47"/>
        <v>#REF!</v>
      </c>
    </row>
    <row r="425" spans="1:30" hidden="1" x14ac:dyDescent="0.35">
      <c r="A425" s="120">
        <v>202307420</v>
      </c>
      <c r="B425" s="57">
        <v>45127</v>
      </c>
      <c r="C425" s="37" t="s">
        <v>688</v>
      </c>
      <c r="D425" s="21" t="str">
        <f>VLOOKUP(C425,'Customer List'!$A$3:$N$4129,2,0)</f>
        <v>谢必安新甜 品                                      Blk 828, Tampines Street 81 #01-254 Singapore 520828</v>
      </c>
      <c r="E425" s="42" t="s">
        <v>694</v>
      </c>
      <c r="F425" s="50">
        <v>278.24</v>
      </c>
      <c r="G425" s="128">
        <v>22.26</v>
      </c>
      <c r="H425" s="50">
        <v>300.5</v>
      </c>
      <c r="I425" s="113">
        <v>45127</v>
      </c>
      <c r="J425" s="21"/>
      <c r="K425" s="50">
        <f t="shared" si="48"/>
        <v>0</v>
      </c>
      <c r="L425" s="136"/>
      <c r="M425" s="36"/>
      <c r="N425" s="36"/>
      <c r="O425" s="136"/>
      <c r="P425" s="136"/>
      <c r="Q425" s="136"/>
      <c r="R425" s="136"/>
      <c r="S425" s="136">
        <f t="shared" si="50"/>
        <v>0</v>
      </c>
      <c r="T425" s="61">
        <v>71.86</v>
      </c>
      <c r="U425" s="114">
        <f t="shared" si="49"/>
        <v>0.23913477537437605</v>
      </c>
      <c r="X425" s="5"/>
      <c r="Y425" s="10" t="e">
        <f t="shared" si="51"/>
        <v>#REF!</v>
      </c>
      <c r="AB425" s="5"/>
      <c r="AC425" s="5"/>
      <c r="AD425" s="10" t="e">
        <f t="shared" si="47"/>
        <v>#REF!</v>
      </c>
    </row>
    <row r="426" spans="1:30" hidden="1" x14ac:dyDescent="0.35">
      <c r="A426" s="120">
        <v>202307421</v>
      </c>
      <c r="B426" s="57">
        <v>45127</v>
      </c>
      <c r="C426" s="37" t="s">
        <v>699</v>
      </c>
      <c r="D426" s="21" t="str">
        <f>VLOOKUP(C426,'Customer List'!$A$3:$N$4129,2,0)</f>
        <v>福记                                                          Blk254  Jurong East Street 24         #01-05  Singapore 600254</v>
      </c>
      <c r="E426" s="42" t="s">
        <v>789</v>
      </c>
      <c r="F426" s="50">
        <v>257.41000000000003</v>
      </c>
      <c r="G426" s="128">
        <v>20.59</v>
      </c>
      <c r="H426" s="50">
        <v>278</v>
      </c>
      <c r="I426" s="113">
        <v>45127</v>
      </c>
      <c r="J426" s="21"/>
      <c r="K426" s="50">
        <f t="shared" si="48"/>
        <v>0</v>
      </c>
      <c r="L426" s="136"/>
      <c r="M426" s="36"/>
      <c r="N426" s="136"/>
      <c r="O426" s="36"/>
      <c r="P426" s="36"/>
      <c r="Q426" s="136"/>
      <c r="R426" s="36"/>
      <c r="S426" s="136">
        <f t="shared" si="50"/>
        <v>0</v>
      </c>
      <c r="T426" s="61">
        <v>63.56</v>
      </c>
      <c r="U426" s="114">
        <f t="shared" si="49"/>
        <v>0.22863309352517985</v>
      </c>
      <c r="X426" s="5"/>
      <c r="Y426" s="10" t="e">
        <f t="shared" si="51"/>
        <v>#REF!</v>
      </c>
      <c r="AB426" s="5"/>
      <c r="AC426" s="5"/>
      <c r="AD426" s="10" t="e">
        <f t="shared" si="47"/>
        <v>#REF!</v>
      </c>
    </row>
    <row r="427" spans="1:30" hidden="1" x14ac:dyDescent="0.35">
      <c r="A427" s="120">
        <v>202307422</v>
      </c>
      <c r="B427" s="57">
        <v>45126</v>
      </c>
      <c r="C427" s="37" t="s">
        <v>715</v>
      </c>
      <c r="D427" s="21" t="str">
        <f>VLOOKUP(C427,'Customer List'!$A$3:$N$4129,2,0)</f>
        <v>K&amp;B                                                                  Blk 15, Woodland Loop.                           #03-10 Singapore 738322</v>
      </c>
      <c r="E427" s="42" t="s">
        <v>11</v>
      </c>
      <c r="F427" s="50">
        <v>168</v>
      </c>
      <c r="G427" s="128">
        <v>13.44</v>
      </c>
      <c r="H427" s="50">
        <v>181.44</v>
      </c>
      <c r="I427" s="113">
        <v>45126</v>
      </c>
      <c r="J427" s="21"/>
      <c r="K427" s="50">
        <f t="shared" si="48"/>
        <v>0</v>
      </c>
      <c r="L427" s="136"/>
      <c r="M427" s="36"/>
      <c r="N427" s="136"/>
      <c r="O427" s="136"/>
      <c r="P427" s="136"/>
      <c r="Q427" s="136"/>
      <c r="R427" s="36"/>
      <c r="S427" s="136">
        <f t="shared" si="50"/>
        <v>0</v>
      </c>
      <c r="T427" s="61">
        <v>53.73</v>
      </c>
      <c r="U427" s="114">
        <f t="shared" si="49"/>
        <v>0.29613095238095238</v>
      </c>
      <c r="X427" s="5"/>
      <c r="Y427" s="10" t="e">
        <f t="shared" si="51"/>
        <v>#REF!</v>
      </c>
      <c r="AB427" s="5"/>
      <c r="AC427" s="5"/>
      <c r="AD427" s="10" t="e">
        <f t="shared" si="47"/>
        <v>#REF!</v>
      </c>
    </row>
    <row r="428" spans="1:30" hidden="1" x14ac:dyDescent="0.35">
      <c r="A428" s="120">
        <v>202307423</v>
      </c>
      <c r="B428" s="57">
        <v>45128</v>
      </c>
      <c r="C428" s="37" t="s">
        <v>124</v>
      </c>
      <c r="D428" s="21" t="str">
        <f>VLOOKUP(C428,'Customer List'!$A$3:$N$4129,2,0)</f>
        <v xml:space="preserve">KOPITIAM INVESTMENT PTE LTD                      Block 15, Woodlands Loop.                #01-28, Singapore   738322.           </v>
      </c>
      <c r="E428" s="42" t="s">
        <v>11</v>
      </c>
      <c r="F428" s="50">
        <v>231</v>
      </c>
      <c r="G428" s="128">
        <v>18.48</v>
      </c>
      <c r="H428" s="50"/>
      <c r="I428" s="113"/>
      <c r="J428" s="21"/>
      <c r="K428" s="50">
        <f t="shared" si="48"/>
        <v>249.48</v>
      </c>
      <c r="L428" s="136"/>
      <c r="M428" s="36"/>
      <c r="N428" s="36"/>
      <c r="O428" s="136"/>
      <c r="P428" s="36"/>
      <c r="Q428" s="136">
        <f>K428</f>
        <v>249.48</v>
      </c>
      <c r="R428" s="36"/>
      <c r="S428" s="136">
        <f t="shared" si="50"/>
        <v>0</v>
      </c>
      <c r="T428" s="61">
        <v>51</v>
      </c>
      <c r="U428" s="114">
        <f t="shared" si="49"/>
        <v>0.20442520442520443</v>
      </c>
      <c r="X428" s="5"/>
      <c r="Y428" s="10" t="e">
        <f t="shared" si="51"/>
        <v>#REF!</v>
      </c>
      <c r="AB428" s="5"/>
      <c r="AC428" s="5"/>
      <c r="AD428" s="10" t="e">
        <f t="shared" si="47"/>
        <v>#REF!</v>
      </c>
    </row>
    <row r="429" spans="1:30" hidden="1" x14ac:dyDescent="0.35">
      <c r="A429" s="120">
        <v>202307424</v>
      </c>
      <c r="B429" s="57">
        <v>45128</v>
      </c>
      <c r="C429" s="37" t="s">
        <v>82</v>
      </c>
      <c r="D429" s="21" t="str">
        <f>VLOOKUP(C429,'Customer List'!$A$3:$N$4129,2,0)</f>
        <v>Drink &amp; Dessert Stall                                 CCK Lots1 Stall #15.                                   21 Choa Chu Kang Ave 4, #04-15.               Lot One Shoppers Mall. Singapore 689812</v>
      </c>
      <c r="E429" s="42" t="s">
        <v>789</v>
      </c>
      <c r="F429" s="50">
        <v>369</v>
      </c>
      <c r="G429" s="128">
        <v>29.52</v>
      </c>
      <c r="H429" s="50"/>
      <c r="I429" s="113"/>
      <c r="J429" s="21"/>
      <c r="K429" s="160">
        <f t="shared" si="48"/>
        <v>398.52</v>
      </c>
      <c r="L429" s="136"/>
      <c r="M429" s="36"/>
      <c r="N429" s="36"/>
      <c r="O429" s="136">
        <f>K429</f>
        <v>398.52</v>
      </c>
      <c r="P429" s="136"/>
      <c r="Q429" s="136"/>
      <c r="R429" s="36"/>
      <c r="S429" s="136">
        <f t="shared" si="50"/>
        <v>0</v>
      </c>
      <c r="T429" s="61">
        <v>110.14</v>
      </c>
      <c r="U429" s="114">
        <f t="shared" si="49"/>
        <v>0.27637257854060021</v>
      </c>
      <c r="X429" s="5"/>
      <c r="Y429" s="10" t="e">
        <f t="shared" si="51"/>
        <v>#REF!</v>
      </c>
      <c r="AB429" s="5"/>
      <c r="AC429" s="5"/>
      <c r="AD429" s="10" t="e">
        <f t="shared" si="47"/>
        <v>#REF!</v>
      </c>
    </row>
    <row r="430" spans="1:30" hidden="1" x14ac:dyDescent="0.35">
      <c r="A430" s="120">
        <v>202307425</v>
      </c>
      <c r="B430" s="57">
        <v>45128</v>
      </c>
      <c r="C430" s="37" t="s">
        <v>441</v>
      </c>
      <c r="D430" s="21" t="str">
        <f>VLOOKUP(C430,'Customer List'!$A$3:$N$4129,2,0)</f>
        <v>Drink &amp; Dessert Stall                       11, Rivervale Crescent #01-01/02/03 Rivervale Mall Singapore 545082</v>
      </c>
      <c r="E430" s="42" t="s">
        <v>694</v>
      </c>
      <c r="F430" s="50">
        <v>80.3</v>
      </c>
      <c r="G430" s="128">
        <v>6.42</v>
      </c>
      <c r="H430" s="50"/>
      <c r="I430" s="113"/>
      <c r="J430" s="21"/>
      <c r="K430" s="160">
        <f t="shared" si="48"/>
        <v>86.72</v>
      </c>
      <c r="L430" s="136"/>
      <c r="M430" s="36"/>
      <c r="N430" s="36"/>
      <c r="O430" s="136">
        <f>K430</f>
        <v>86.72</v>
      </c>
      <c r="P430" s="136"/>
      <c r="Q430" s="136"/>
      <c r="R430" s="36"/>
      <c r="S430" s="136">
        <f t="shared" si="50"/>
        <v>0</v>
      </c>
      <c r="T430" s="61">
        <v>20.9</v>
      </c>
      <c r="U430" s="114">
        <f t="shared" si="49"/>
        <v>0.24100553505535055</v>
      </c>
      <c r="X430" s="5"/>
      <c r="Y430" s="10" t="e">
        <f t="shared" si="51"/>
        <v>#REF!</v>
      </c>
      <c r="AB430" s="5"/>
      <c r="AC430" s="5"/>
      <c r="AD430" s="10" t="e">
        <f t="shared" si="47"/>
        <v>#REF!</v>
      </c>
    </row>
    <row r="431" spans="1:30" hidden="1" x14ac:dyDescent="0.35">
      <c r="A431" s="120">
        <v>202307426</v>
      </c>
      <c r="B431" s="57">
        <v>45128</v>
      </c>
      <c r="C431" s="37" t="s">
        <v>74</v>
      </c>
      <c r="D431" s="21" t="str">
        <f>VLOOKUP(C431,'Customer List'!$A$3:$N$4129,2,0)</f>
        <v>FOOD DYNASTY PTE LTD                                                                                          101 THOMSON ROAD #B1-56 UNITED SQUARE SINGAPORE 307591</v>
      </c>
      <c r="E431" s="42" t="s">
        <v>789</v>
      </c>
      <c r="F431" s="50">
        <v>155.19999999999999</v>
      </c>
      <c r="G431" s="128">
        <v>12.42</v>
      </c>
      <c r="H431" s="50"/>
      <c r="I431" s="113"/>
      <c r="J431" s="21"/>
      <c r="K431" s="50">
        <f t="shared" si="48"/>
        <v>167.61999999999998</v>
      </c>
      <c r="L431" s="136"/>
      <c r="M431" s="36"/>
      <c r="N431" s="36"/>
      <c r="O431" s="136"/>
      <c r="P431" s="36"/>
      <c r="Q431" s="136">
        <f>K431</f>
        <v>167.61999999999998</v>
      </c>
      <c r="R431" s="36"/>
      <c r="S431" s="136">
        <f t="shared" si="50"/>
        <v>0</v>
      </c>
      <c r="T431" s="61">
        <v>50.84</v>
      </c>
      <c r="U431" s="114">
        <f t="shared" si="49"/>
        <v>0.30330509485741564</v>
      </c>
      <c r="X431" s="5"/>
      <c r="Y431" s="10" t="e">
        <f>Y430-X431</f>
        <v>#REF!</v>
      </c>
      <c r="AB431" s="5"/>
      <c r="AC431" s="5"/>
      <c r="AD431" s="10" t="e">
        <f>AD430+AB431-AC431</f>
        <v>#REF!</v>
      </c>
    </row>
    <row r="432" spans="1:30" hidden="1" x14ac:dyDescent="0.35">
      <c r="A432" s="120">
        <v>202307427</v>
      </c>
      <c r="B432" s="57">
        <v>45128</v>
      </c>
      <c r="C432" s="37" t="s">
        <v>220</v>
      </c>
      <c r="D432" s="21" t="str">
        <f>VLOOKUP(C432,'Customer List'!$A$3:$N$4129,2,0)</f>
        <v>信丰                                                        Blk.17, Woodlands Link.                          #01-70  Singapore 738727</v>
      </c>
      <c r="E432" s="42" t="s">
        <v>789</v>
      </c>
      <c r="F432" s="50">
        <v>108.8</v>
      </c>
      <c r="G432" s="128">
        <v>8.6999999999999993</v>
      </c>
      <c r="H432" s="50"/>
      <c r="I432" s="113"/>
      <c r="J432" s="21"/>
      <c r="K432" s="50">
        <f t="shared" si="48"/>
        <v>117.5</v>
      </c>
      <c r="L432" s="36"/>
      <c r="M432" s="36"/>
      <c r="N432" s="36"/>
      <c r="O432" s="136"/>
      <c r="P432" s="136"/>
      <c r="Q432" s="136">
        <f>K432</f>
        <v>117.5</v>
      </c>
      <c r="R432" s="36"/>
      <c r="S432" s="136">
        <f t="shared" si="50"/>
        <v>0</v>
      </c>
      <c r="U432" s="114">
        <f t="shared" si="49"/>
        <v>0</v>
      </c>
      <c r="X432" s="5"/>
      <c r="Y432" s="10" t="e">
        <f t="shared" si="51"/>
        <v>#REF!</v>
      </c>
      <c r="AB432" s="5"/>
      <c r="AC432" s="5"/>
      <c r="AD432" s="10" t="e">
        <f t="shared" si="47"/>
        <v>#REF!</v>
      </c>
    </row>
    <row r="433" spans="1:30" hidden="1" x14ac:dyDescent="0.35">
      <c r="A433" s="120">
        <v>202307428</v>
      </c>
      <c r="B433" s="57">
        <v>45128</v>
      </c>
      <c r="C433" s="37" t="s">
        <v>75</v>
      </c>
      <c r="D433" s="21" t="str">
        <f>VLOOKUP(C433,'Customer List'!$A$3:$N$4129,2,0)</f>
        <v xml:space="preserve">Koufu - Dessert                                                                                          Tampines Street 32,   Tampines Mart. Singapore 529287.             </v>
      </c>
      <c r="E433" s="42" t="s">
        <v>694</v>
      </c>
      <c r="F433" s="50">
        <v>128.5</v>
      </c>
      <c r="G433" s="128">
        <v>10.28</v>
      </c>
      <c r="H433" s="50"/>
      <c r="I433" s="113"/>
      <c r="J433" s="21"/>
      <c r="K433" s="50">
        <f t="shared" si="48"/>
        <v>138.78</v>
      </c>
      <c r="L433" s="136">
        <f>K433</f>
        <v>138.78</v>
      </c>
      <c r="M433" s="36"/>
      <c r="N433" s="136"/>
      <c r="O433" s="136"/>
      <c r="P433" s="136"/>
      <c r="Q433" s="136"/>
      <c r="R433" s="36"/>
      <c r="S433" s="136">
        <f t="shared" si="50"/>
        <v>0</v>
      </c>
      <c r="T433" s="61">
        <v>26.44</v>
      </c>
      <c r="U433" s="114">
        <f t="shared" si="49"/>
        <v>0.19051736561464189</v>
      </c>
      <c r="X433" s="5"/>
      <c r="Y433" s="10" t="e">
        <f t="shared" si="51"/>
        <v>#REF!</v>
      </c>
      <c r="AB433" s="5"/>
      <c r="AC433" s="5"/>
      <c r="AD433" s="10" t="e">
        <f t="shared" si="47"/>
        <v>#REF!</v>
      </c>
    </row>
    <row r="434" spans="1:30" hidden="1" x14ac:dyDescent="0.35">
      <c r="A434" s="120">
        <v>202307429</v>
      </c>
      <c r="B434" s="57">
        <v>45128</v>
      </c>
      <c r="C434" s="37" t="s">
        <v>600</v>
      </c>
      <c r="D434" s="21" t="str">
        <f>VLOOKUP(C434,'Customer List'!$A$3:$N$4129,2,0)</f>
        <v xml:space="preserve">FOOD REPUBLIC PTE LTD                                  Somerset Orchard@Ice shop No: 17   313 Orchard Road #05-01                Singapore 238895                           </v>
      </c>
      <c r="E434" s="42" t="s">
        <v>789</v>
      </c>
      <c r="F434" s="50">
        <v>161.1</v>
      </c>
      <c r="G434" s="128">
        <v>12.89</v>
      </c>
      <c r="H434" s="50"/>
      <c r="I434" s="113"/>
      <c r="J434" s="21"/>
      <c r="K434" s="50">
        <f t="shared" si="48"/>
        <v>173.99</v>
      </c>
      <c r="L434" s="36"/>
      <c r="M434" s="36"/>
      <c r="N434" s="136"/>
      <c r="O434" s="136"/>
      <c r="P434" s="136">
        <f>K434</f>
        <v>173.99</v>
      </c>
      <c r="Q434" s="136"/>
      <c r="R434" s="36"/>
      <c r="S434" s="136">
        <f t="shared" si="50"/>
        <v>0</v>
      </c>
      <c r="T434" s="61">
        <v>53.55</v>
      </c>
      <c r="U434" s="114">
        <f t="shared" si="49"/>
        <v>0.30777630898327485</v>
      </c>
      <c r="X434" s="5"/>
      <c r="Y434" s="10" t="e">
        <f t="shared" si="51"/>
        <v>#REF!</v>
      </c>
      <c r="AB434" s="5"/>
      <c r="AC434" s="5"/>
      <c r="AD434" s="10" t="e">
        <f t="shared" si="47"/>
        <v>#REF!</v>
      </c>
    </row>
    <row r="435" spans="1:30" hidden="1" x14ac:dyDescent="0.35">
      <c r="A435" s="120">
        <v>202307430</v>
      </c>
      <c r="B435" s="57">
        <v>45128</v>
      </c>
      <c r="C435" s="37" t="s">
        <v>526</v>
      </c>
      <c r="D435" s="21" t="str">
        <f>VLOOKUP(C435,'Customer List'!$A$3:$N$4129,2,0)</f>
        <v xml:space="preserve">FOOD REPUBLIC PTE LTD                                  Somerset Orchard@JUICE BAR No: 17   313 Orchard Road #05-01                Singapore 238895                           </v>
      </c>
      <c r="E435" s="42" t="s">
        <v>789</v>
      </c>
      <c r="F435" s="50">
        <v>16.5</v>
      </c>
      <c r="G435" s="128">
        <v>1.32</v>
      </c>
      <c r="H435" s="50"/>
      <c r="I435" s="113"/>
      <c r="J435" s="21"/>
      <c r="K435" s="50">
        <f t="shared" si="48"/>
        <v>17.82</v>
      </c>
      <c r="L435" s="136"/>
      <c r="M435" s="36"/>
      <c r="N435" s="136"/>
      <c r="O435" s="136"/>
      <c r="P435" s="136">
        <f>K435</f>
        <v>17.82</v>
      </c>
      <c r="Q435" s="136"/>
      <c r="R435" s="36"/>
      <c r="S435" s="136">
        <f t="shared" si="50"/>
        <v>0</v>
      </c>
      <c r="T435" s="61">
        <v>5.5</v>
      </c>
      <c r="U435" s="114">
        <f t="shared" si="49"/>
        <v>0.30864197530864196</v>
      </c>
      <c r="X435" s="5"/>
      <c r="Y435" s="10" t="e">
        <f t="shared" si="51"/>
        <v>#REF!</v>
      </c>
      <c r="AB435" s="5"/>
      <c r="AC435" s="5"/>
      <c r="AD435" s="10" t="e">
        <f t="shared" si="47"/>
        <v>#REF!</v>
      </c>
    </row>
    <row r="436" spans="1:30" hidden="1" x14ac:dyDescent="0.35">
      <c r="A436" s="120">
        <v>202307431</v>
      </c>
      <c r="B436" s="57">
        <v>45128</v>
      </c>
      <c r="C436" s="37" t="s">
        <v>537</v>
      </c>
      <c r="D436" s="21" t="str">
        <f>VLOOKUP(C436,'Customer List'!$A$3:$N$4129,2,0)</f>
        <v xml:space="preserve">FOOD REPUBLIC PTE LTD                                  Somerset Orchard@Drink stall No: 17   313 Orchard Road #05-01                Singapore 238895                           </v>
      </c>
      <c r="E436" s="42" t="s">
        <v>789</v>
      </c>
      <c r="F436" s="50">
        <v>43.08</v>
      </c>
      <c r="G436" s="128">
        <v>3.45</v>
      </c>
      <c r="H436" s="50"/>
      <c r="I436" s="113"/>
      <c r="J436" s="21"/>
      <c r="K436" s="50">
        <f t="shared" si="48"/>
        <v>46.53</v>
      </c>
      <c r="L436" s="136"/>
      <c r="M436" s="36"/>
      <c r="N436" s="136"/>
      <c r="O436" s="136"/>
      <c r="P436" s="136">
        <f>K436</f>
        <v>46.53</v>
      </c>
      <c r="Q436" s="136"/>
      <c r="R436" s="36"/>
      <c r="S436" s="136">
        <f t="shared" si="50"/>
        <v>0</v>
      </c>
      <c r="T436" s="61">
        <v>17.37</v>
      </c>
      <c r="U436" s="114">
        <f t="shared" si="49"/>
        <v>0.37330754352030948</v>
      </c>
      <c r="X436" s="5"/>
      <c r="Y436" s="10" t="e">
        <f t="shared" si="51"/>
        <v>#REF!</v>
      </c>
      <c r="AB436" s="5"/>
      <c r="AC436" s="5"/>
      <c r="AD436" s="10" t="e">
        <f t="shared" si="47"/>
        <v>#REF!</v>
      </c>
    </row>
    <row r="437" spans="1:30" hidden="1" x14ac:dyDescent="0.35">
      <c r="A437" s="120">
        <v>202307432</v>
      </c>
      <c r="B437" s="57">
        <v>45128</v>
      </c>
      <c r="C437" s="37" t="s">
        <v>117</v>
      </c>
      <c r="D437" s="21" t="str">
        <f>VLOOKUP(C437,'Customer List'!$A$3:$N$4129,2,0)</f>
        <v xml:space="preserve">Koufu - Dessert                                              Block 168 Punggol Field #01-01      Punggol Plaza Singapore 820168               </v>
      </c>
      <c r="E437" s="42" t="s">
        <v>694</v>
      </c>
      <c r="F437" s="50">
        <v>680.16</v>
      </c>
      <c r="G437" s="128">
        <f t="shared" ref="G437:G454" si="52">F437*0.08</f>
        <v>54.412799999999997</v>
      </c>
      <c r="H437" s="50"/>
      <c r="I437" s="113"/>
      <c r="J437" s="21"/>
      <c r="K437" s="50">
        <f t="shared" si="48"/>
        <v>734.57279999999992</v>
      </c>
      <c r="L437" s="136">
        <f>K437</f>
        <v>734.57279999999992</v>
      </c>
      <c r="M437" s="36"/>
      <c r="N437" s="36"/>
      <c r="O437" s="136"/>
      <c r="P437" s="136"/>
      <c r="Q437" s="136"/>
      <c r="R437" s="36"/>
      <c r="S437" s="136">
        <f t="shared" si="50"/>
        <v>0</v>
      </c>
      <c r="T437" s="61">
        <v>184.47</v>
      </c>
      <c r="U437" s="114">
        <f t="shared" si="49"/>
        <v>0.2511255521576623</v>
      </c>
      <c r="X437" s="5"/>
      <c r="Y437" s="10" t="e">
        <f t="shared" si="51"/>
        <v>#REF!</v>
      </c>
      <c r="AB437" s="5"/>
      <c r="AC437" s="5"/>
      <c r="AD437" s="10" t="e">
        <f t="shared" si="47"/>
        <v>#REF!</v>
      </c>
    </row>
    <row r="438" spans="1:30" hidden="1" x14ac:dyDescent="0.35">
      <c r="A438" s="120">
        <v>202307433</v>
      </c>
      <c r="B438" s="57">
        <v>45128</v>
      </c>
      <c r="C438" s="37" t="s">
        <v>575</v>
      </c>
      <c r="D438" s="21" t="str">
        <f>VLOOKUP(C438,'Customer List'!$A$3:$N$4129,2,0)</f>
        <v xml:space="preserve">Koufu - DIM SUM                                          Block 168 Punggol Field #01-01      Punggol Plaza Singapore 820168               </v>
      </c>
      <c r="E438" s="42" t="s">
        <v>694</v>
      </c>
      <c r="F438" s="50">
        <v>37.5</v>
      </c>
      <c r="G438" s="128">
        <v>3</v>
      </c>
      <c r="H438" s="50"/>
      <c r="I438" s="113"/>
      <c r="J438" s="21"/>
      <c r="K438" s="50">
        <f t="shared" si="48"/>
        <v>40.5</v>
      </c>
      <c r="L438" s="136">
        <f>K438</f>
        <v>40.5</v>
      </c>
      <c r="M438" s="36"/>
      <c r="N438" s="36"/>
      <c r="O438" s="136"/>
      <c r="P438" s="136"/>
      <c r="Q438" s="136"/>
      <c r="R438" s="36"/>
      <c r="S438" s="136">
        <f t="shared" si="50"/>
        <v>0</v>
      </c>
      <c r="T438" s="61">
        <v>10.5</v>
      </c>
      <c r="U438" s="114">
        <f t="shared" si="49"/>
        <v>0.25925925925925924</v>
      </c>
      <c r="X438" s="5"/>
      <c r="Y438" s="10" t="e">
        <f t="shared" si="51"/>
        <v>#REF!</v>
      </c>
      <c r="AB438" s="5"/>
      <c r="AC438" s="5"/>
      <c r="AD438" s="10" t="e">
        <f t="shared" si="47"/>
        <v>#REF!</v>
      </c>
    </row>
    <row r="439" spans="1:30" hidden="1" x14ac:dyDescent="0.35">
      <c r="A439" s="120">
        <v>202307434</v>
      </c>
      <c r="B439" s="57">
        <v>45128</v>
      </c>
      <c r="C439" s="37" t="s">
        <v>794</v>
      </c>
      <c r="D439" s="21" t="str">
        <f>VLOOKUP(C439,'Customer List'!$A$3:$N$4129,2,0)</f>
        <v>R&amp;B TEA SINGAPORE                                                 OASIS TERRACES, 681 PUNGGOL DRIVE #B1-03 SINGAPORE 820681</v>
      </c>
      <c r="E439" s="42" t="s">
        <v>694</v>
      </c>
      <c r="F439" s="50">
        <v>46</v>
      </c>
      <c r="G439" s="128">
        <v>3.68</v>
      </c>
      <c r="H439" s="50"/>
      <c r="I439" s="113"/>
      <c r="J439" s="21"/>
      <c r="K439" s="50">
        <f t="shared" si="48"/>
        <v>49.68</v>
      </c>
      <c r="L439" s="136">
        <f>K439</f>
        <v>49.68</v>
      </c>
      <c r="M439" s="36"/>
      <c r="N439" s="36"/>
      <c r="O439" s="136"/>
      <c r="P439" s="136"/>
      <c r="Q439" s="136"/>
      <c r="R439" s="36"/>
      <c r="S439" s="136">
        <f t="shared" si="50"/>
        <v>0</v>
      </c>
      <c r="T439" s="61">
        <v>24</v>
      </c>
      <c r="U439" s="114" t="s">
        <v>970</v>
      </c>
      <c r="X439" s="5"/>
      <c r="Y439" s="10" t="e">
        <f t="shared" si="51"/>
        <v>#REF!</v>
      </c>
      <c r="AB439" s="5"/>
      <c r="AC439" s="5"/>
      <c r="AD439" s="10" t="e">
        <f t="shared" si="47"/>
        <v>#REF!</v>
      </c>
    </row>
    <row r="440" spans="1:30" hidden="1" x14ac:dyDescent="0.35">
      <c r="A440" s="120">
        <v>202307435</v>
      </c>
      <c r="B440" s="57">
        <v>45128</v>
      </c>
      <c r="C440" s="37" t="s">
        <v>549</v>
      </c>
      <c r="D440" s="21" t="str">
        <f>VLOOKUP(C440,'Customer List'!$A$3:$N$4129,2,0)</f>
        <v>Rong Hua Desserts                                             Blk 10, Ubi Crescent #01-04.                          Ubi Tech Park Singapore 408564</v>
      </c>
      <c r="E440" s="42" t="s">
        <v>694</v>
      </c>
      <c r="F440" s="50">
        <v>222.3</v>
      </c>
      <c r="G440" s="128">
        <v>17.78</v>
      </c>
      <c r="H440" s="50"/>
      <c r="I440" s="113"/>
      <c r="J440" s="21"/>
      <c r="K440" s="50">
        <f t="shared" si="48"/>
        <v>240.08</v>
      </c>
      <c r="L440" s="136"/>
      <c r="M440" s="36"/>
      <c r="N440" s="36"/>
      <c r="O440" s="136"/>
      <c r="P440" s="136"/>
      <c r="Q440" s="136">
        <f>K440</f>
        <v>240.08</v>
      </c>
      <c r="R440" s="36"/>
      <c r="S440" s="136">
        <f t="shared" si="50"/>
        <v>0</v>
      </c>
      <c r="T440" s="61">
        <v>81.91</v>
      </c>
      <c r="U440" s="114">
        <f t="shared" si="49"/>
        <v>0.34117794068643781</v>
      </c>
      <c r="X440" s="5"/>
      <c r="Y440" s="10" t="e">
        <f t="shared" si="51"/>
        <v>#REF!</v>
      </c>
      <c r="AB440" s="5"/>
      <c r="AC440" s="5"/>
      <c r="AD440" s="10" t="e">
        <f t="shared" si="47"/>
        <v>#REF!</v>
      </c>
    </row>
    <row r="441" spans="1:30" hidden="1" x14ac:dyDescent="0.35">
      <c r="A441" s="120">
        <v>202307436</v>
      </c>
      <c r="B441" s="57">
        <v>45128</v>
      </c>
      <c r="C441" s="37" t="s">
        <v>895</v>
      </c>
      <c r="D441" s="21" t="str">
        <f>VLOOKUP(C441,'Customer List'!$A$3:$N$4129,2,0)</f>
        <v xml:space="preserve">FOOD REPUBLIC PTE LTD                                   Vivo City @Ice Shop #16                                         1, Harbourfront Walk #03-01, VivoCity   Singapore 098585                           </v>
      </c>
      <c r="E441" s="42" t="s">
        <v>789</v>
      </c>
      <c r="F441" s="50">
        <v>121.9</v>
      </c>
      <c r="G441" s="128">
        <v>9.75</v>
      </c>
      <c r="H441" s="50"/>
      <c r="I441" s="113"/>
      <c r="J441" s="21"/>
      <c r="K441" s="50">
        <f t="shared" si="48"/>
        <v>131.65</v>
      </c>
      <c r="L441" s="136"/>
      <c r="M441" s="36"/>
      <c r="N441" s="136"/>
      <c r="O441" s="136"/>
      <c r="P441" s="136">
        <f>K441</f>
        <v>131.65</v>
      </c>
      <c r="Q441" s="136"/>
      <c r="R441" s="36"/>
      <c r="S441" s="136">
        <f t="shared" si="50"/>
        <v>0</v>
      </c>
      <c r="T441" s="61">
        <v>18.850000000000001</v>
      </c>
      <c r="U441" s="114">
        <f t="shared" si="49"/>
        <v>0.14318268135206988</v>
      </c>
      <c r="X441" s="5"/>
      <c r="Y441" s="10" t="e">
        <f t="shared" si="51"/>
        <v>#REF!</v>
      </c>
      <c r="AB441" s="5"/>
      <c r="AC441" s="5"/>
      <c r="AD441" s="10" t="e">
        <f t="shared" ref="AD441:AD504" si="53">AD440+AB441-AC441</f>
        <v>#REF!</v>
      </c>
    </row>
    <row r="442" spans="1:30" hidden="1" x14ac:dyDescent="0.35">
      <c r="A442" s="120">
        <v>202307437</v>
      </c>
      <c r="B442" s="57">
        <v>45128</v>
      </c>
      <c r="C442" s="37" t="s">
        <v>897</v>
      </c>
      <c r="D442" s="21" t="str">
        <f>VLOOKUP(C442,'Customer List'!$A$3:$N$4129,2,0)</f>
        <v xml:space="preserve">FOOD REPUBLIC PTE LTD                                   Vivo City @Drink Stall #16A                                         1, Harbourfront Walk #03-01, VivoCity   Singapore 098585                           </v>
      </c>
      <c r="E442" s="42" t="s">
        <v>789</v>
      </c>
      <c r="F442" s="50">
        <v>61.18</v>
      </c>
      <c r="G442" s="128">
        <v>4.8899999999999997</v>
      </c>
      <c r="H442" s="50"/>
      <c r="I442" s="113"/>
      <c r="J442" s="21"/>
      <c r="K442" s="50">
        <f t="shared" si="48"/>
        <v>66.069999999999993</v>
      </c>
      <c r="L442" s="136"/>
      <c r="M442" s="36"/>
      <c r="N442" s="36"/>
      <c r="O442" s="136"/>
      <c r="P442" s="136">
        <f>K442</f>
        <v>66.069999999999993</v>
      </c>
      <c r="Q442" s="136"/>
      <c r="R442" s="36"/>
      <c r="S442" s="136">
        <f t="shared" si="50"/>
        <v>0</v>
      </c>
      <c r="T442" s="61">
        <v>20.420000000000002</v>
      </c>
      <c r="U442" s="114">
        <f t="shared" si="49"/>
        <v>0.30906614197063725</v>
      </c>
      <c r="X442" s="5"/>
      <c r="Y442" s="10" t="e">
        <f t="shared" si="51"/>
        <v>#REF!</v>
      </c>
      <c r="AB442" s="5"/>
      <c r="AC442" s="5"/>
      <c r="AD442" s="10" t="e">
        <f t="shared" si="53"/>
        <v>#REF!</v>
      </c>
    </row>
    <row r="443" spans="1:30" hidden="1" x14ac:dyDescent="0.35">
      <c r="A443" s="120">
        <v>202307438</v>
      </c>
      <c r="B443" s="57">
        <v>45128</v>
      </c>
      <c r="C443" s="37" t="s">
        <v>226</v>
      </c>
      <c r="D443" s="21" t="str">
        <f>VLOOKUP(C443,'Customer List'!$A$3:$N$4129,2,0)</f>
        <v>Anglo-Chinese School                                            121, Dover Road. Singapore 139656</v>
      </c>
      <c r="E443" s="42" t="s">
        <v>789</v>
      </c>
      <c r="F443" s="50">
        <v>116.67</v>
      </c>
      <c r="G443" s="128">
        <v>9.33</v>
      </c>
      <c r="H443" s="50">
        <v>126</v>
      </c>
      <c r="I443" s="113">
        <v>45128</v>
      </c>
      <c r="J443" s="21"/>
      <c r="K443" s="50">
        <f t="shared" si="48"/>
        <v>0</v>
      </c>
      <c r="L443" s="136"/>
      <c r="M443" s="36"/>
      <c r="N443" s="136"/>
      <c r="O443" s="36"/>
      <c r="P443" s="36"/>
      <c r="Q443" s="136"/>
      <c r="R443" s="36"/>
      <c r="S443" s="136">
        <f t="shared" si="50"/>
        <v>0</v>
      </c>
      <c r="U443" s="114">
        <f t="shared" si="49"/>
        <v>0</v>
      </c>
      <c r="X443" s="5"/>
      <c r="Y443" s="10" t="e">
        <f t="shared" si="51"/>
        <v>#REF!</v>
      </c>
      <c r="AB443" s="5"/>
      <c r="AC443" s="5"/>
      <c r="AD443" s="10" t="e">
        <f t="shared" si="53"/>
        <v>#REF!</v>
      </c>
    </row>
    <row r="444" spans="1:30" hidden="1" x14ac:dyDescent="0.35">
      <c r="A444" s="120">
        <v>202307439</v>
      </c>
      <c r="B444" s="57">
        <v>45128</v>
      </c>
      <c r="C444" s="37" t="s">
        <v>223</v>
      </c>
      <c r="D444" s="21" t="str">
        <f>VLOOKUP(C444,'Customer List'!$A$3:$N$4129,2,0)</f>
        <v>ABC  兴兴                                                    Blk 6, Jalan Bukit Merah. #01-101 Singapore 150006</v>
      </c>
      <c r="E444" s="42" t="s">
        <v>789</v>
      </c>
      <c r="F444" s="50">
        <v>218.98</v>
      </c>
      <c r="G444" s="128">
        <v>17.52</v>
      </c>
      <c r="H444" s="50"/>
      <c r="I444" s="113"/>
      <c r="J444" s="21"/>
      <c r="K444" s="50">
        <f t="shared" si="48"/>
        <v>236.5</v>
      </c>
      <c r="L444" s="136"/>
      <c r="M444" s="36"/>
      <c r="N444" s="36"/>
      <c r="O444" s="36"/>
      <c r="P444" s="36"/>
      <c r="Q444" s="136">
        <f>K444</f>
        <v>236.5</v>
      </c>
      <c r="R444" s="36"/>
      <c r="S444" s="136">
        <f t="shared" si="50"/>
        <v>0</v>
      </c>
      <c r="T444" s="61">
        <v>71.38</v>
      </c>
      <c r="U444" s="114">
        <f t="shared" si="49"/>
        <v>0.30181818181818182</v>
      </c>
      <c r="X444" s="5"/>
      <c r="Y444" s="10" t="e">
        <f t="shared" si="51"/>
        <v>#REF!</v>
      </c>
      <c r="AB444" s="5"/>
      <c r="AC444" s="5"/>
      <c r="AD444" s="10" t="e">
        <f t="shared" si="53"/>
        <v>#REF!</v>
      </c>
    </row>
    <row r="445" spans="1:30" hidden="1" x14ac:dyDescent="0.35">
      <c r="A445" s="120">
        <v>202307440</v>
      </c>
      <c r="B445" s="57">
        <v>45128</v>
      </c>
      <c r="C445" s="37" t="s">
        <v>784</v>
      </c>
      <c r="D445" s="21" t="str">
        <f>VLOOKUP(C445,'Customer List'!$A$3:$N$4129,2,0)</f>
        <v>Tiong Bahru Soya Bean                                                        52 Tiong Bahru Road #02-63.    Singapore 168716</v>
      </c>
      <c r="E445" s="42" t="s">
        <v>789</v>
      </c>
      <c r="F445" s="50">
        <v>62.8</v>
      </c>
      <c r="G445" s="128">
        <v>5.0199999999999996</v>
      </c>
      <c r="H445" s="50">
        <v>67.819999999999993</v>
      </c>
      <c r="I445" s="113">
        <v>45128</v>
      </c>
      <c r="J445" s="21"/>
      <c r="K445" s="50">
        <f t="shared" si="48"/>
        <v>0</v>
      </c>
      <c r="L445" s="136"/>
      <c r="M445" s="36"/>
      <c r="N445" s="36"/>
      <c r="O445" s="136"/>
      <c r="P445" s="136"/>
      <c r="Q445" s="136"/>
      <c r="R445" s="36"/>
      <c r="S445" s="136">
        <f t="shared" si="50"/>
        <v>0</v>
      </c>
      <c r="U445" s="114">
        <f t="shared" si="49"/>
        <v>0</v>
      </c>
      <c r="X445" s="5"/>
      <c r="Y445" s="10" t="e">
        <f t="shared" si="51"/>
        <v>#REF!</v>
      </c>
      <c r="AB445" s="5"/>
      <c r="AC445" s="5"/>
      <c r="AD445" s="10" t="e">
        <f t="shared" si="53"/>
        <v>#REF!</v>
      </c>
    </row>
    <row r="446" spans="1:30" hidden="1" x14ac:dyDescent="0.35">
      <c r="A446" s="120">
        <v>202307441</v>
      </c>
      <c r="B446" s="57">
        <v>45128</v>
      </c>
      <c r="C446" s="37" t="s">
        <v>822</v>
      </c>
      <c r="D446" s="21" t="str">
        <f>VLOOKUP(C446,'Customer List'!$A$3:$N$4129,2,0)</f>
        <v>R&amp;B TEA SINGAPORE                                                BLK 118 RIVERVALE DRIVE #01-K16 RIVERVALE PLAZA,                        SINGAPORE 540118</v>
      </c>
      <c r="E446" s="42" t="s">
        <v>694</v>
      </c>
      <c r="F446" s="50">
        <v>40.6</v>
      </c>
      <c r="G446" s="128">
        <v>3.25</v>
      </c>
      <c r="H446" s="50"/>
      <c r="I446" s="113"/>
      <c r="J446" s="21"/>
      <c r="K446" s="50">
        <f t="shared" si="48"/>
        <v>43.85</v>
      </c>
      <c r="L446" s="36"/>
      <c r="M446" s="36"/>
      <c r="N446" s="136">
        <f>K446</f>
        <v>43.85</v>
      </c>
      <c r="O446" s="136"/>
      <c r="P446" s="136"/>
      <c r="Q446" s="136"/>
      <c r="R446" s="36"/>
      <c r="S446" s="136">
        <f t="shared" si="50"/>
        <v>0</v>
      </c>
      <c r="T446" s="61">
        <v>25.7</v>
      </c>
      <c r="U446" s="114">
        <f t="shared" si="49"/>
        <v>0.5860889395667046</v>
      </c>
      <c r="X446" s="5"/>
      <c r="Y446" s="10" t="e">
        <f t="shared" si="51"/>
        <v>#REF!</v>
      </c>
      <c r="AB446" s="5"/>
      <c r="AC446" s="5"/>
      <c r="AD446" s="10" t="e">
        <f t="shared" si="53"/>
        <v>#REF!</v>
      </c>
    </row>
    <row r="447" spans="1:30" hidden="1" x14ac:dyDescent="0.35">
      <c r="A447" s="120">
        <v>202307442</v>
      </c>
      <c r="B447" s="57">
        <v>45128</v>
      </c>
      <c r="C447" s="37" t="s">
        <v>829</v>
      </c>
      <c r="D447" s="21" t="str">
        <f>VLOOKUP(C447,'Customer List'!$A$3:$N$4129,2,0)</f>
        <v>R&amp;B TEA SINGAPORE                                                301 UPPER THOMSON ROAD  #01-106 THOMSON PLAZA SINGAPORE 574408</v>
      </c>
      <c r="E447" s="42" t="s">
        <v>694</v>
      </c>
      <c r="F447" s="50">
        <v>40.299999999999997</v>
      </c>
      <c r="G447" s="128">
        <v>3.22</v>
      </c>
      <c r="H447" s="50"/>
      <c r="I447" s="113"/>
      <c r="J447" s="21"/>
      <c r="K447" s="50">
        <f t="shared" si="48"/>
        <v>43.519999999999996</v>
      </c>
      <c r="L447" s="136"/>
      <c r="M447" s="36"/>
      <c r="N447" s="136">
        <f>K447</f>
        <v>43.519999999999996</v>
      </c>
      <c r="O447" s="136"/>
      <c r="P447" s="36"/>
      <c r="Q447" s="36"/>
      <c r="R447" s="36"/>
      <c r="S447" s="136">
        <f t="shared" si="50"/>
        <v>0</v>
      </c>
      <c r="T447" s="61">
        <v>18.190000000000001</v>
      </c>
      <c r="U447" s="114">
        <f t="shared" si="49"/>
        <v>0.41796875000000006</v>
      </c>
      <c r="X447" s="5"/>
      <c r="Y447" s="10" t="e">
        <f t="shared" si="51"/>
        <v>#REF!</v>
      </c>
      <c r="AB447" s="5"/>
      <c r="AC447" s="5"/>
      <c r="AD447" s="10" t="e">
        <f t="shared" si="53"/>
        <v>#REF!</v>
      </c>
    </row>
    <row r="448" spans="1:30" hidden="1" x14ac:dyDescent="0.35">
      <c r="A448" s="120">
        <v>202307443</v>
      </c>
      <c r="B448" s="57">
        <v>45128</v>
      </c>
      <c r="C448" s="37" t="s">
        <v>820</v>
      </c>
      <c r="D448" s="21" t="str">
        <f>VLOOKUP(C448,'Customer List'!$A$3:$N$4129,2,0)</f>
        <v>R&amp;B TEA SINGAPORE                                                 80 MARINE PARADE ROAD #03-30A PARKWAY PARADE,                     SINGAPORE 449269</v>
      </c>
      <c r="E448" s="42" t="s">
        <v>694</v>
      </c>
      <c r="F448" s="50">
        <v>43.7</v>
      </c>
      <c r="G448" s="128">
        <v>3.5</v>
      </c>
      <c r="H448" s="50"/>
      <c r="I448" s="113"/>
      <c r="J448" s="21"/>
      <c r="K448" s="50">
        <f t="shared" si="48"/>
        <v>47.2</v>
      </c>
      <c r="L448" s="136"/>
      <c r="M448" s="36"/>
      <c r="N448" s="136">
        <f>K448</f>
        <v>47.2</v>
      </c>
      <c r="O448" s="136"/>
      <c r="P448" s="36"/>
      <c r="Q448" s="136"/>
      <c r="R448" s="36"/>
      <c r="S448" s="136">
        <f t="shared" si="50"/>
        <v>0</v>
      </c>
      <c r="T448" s="61">
        <v>19.12</v>
      </c>
      <c r="U448" s="114">
        <f t="shared" si="49"/>
        <v>0.40508474576271186</v>
      </c>
      <c r="X448" s="5"/>
      <c r="Y448" s="10" t="e">
        <f t="shared" si="51"/>
        <v>#REF!</v>
      </c>
      <c r="AB448" s="5"/>
      <c r="AC448" s="5"/>
      <c r="AD448" s="10" t="e">
        <f t="shared" si="53"/>
        <v>#REF!</v>
      </c>
    </row>
    <row r="449" spans="1:30" hidden="1" x14ac:dyDescent="0.35">
      <c r="A449" s="120">
        <v>202307444</v>
      </c>
      <c r="B449" s="57">
        <v>45128</v>
      </c>
      <c r="C449" s="37" t="s">
        <v>893</v>
      </c>
      <c r="D449" s="21" t="str">
        <f>VLOOKUP(C449,'Customer List'!$A$3:$N$4129,2,0)</f>
        <v>R&amp;B TEA SINGAPORE                                                BLK 678A, WOODLANDS AVE 6 #01-08A SINGAPORE 731678</v>
      </c>
      <c r="E449" s="42" t="s">
        <v>694</v>
      </c>
      <c r="F449" s="50">
        <v>42.2</v>
      </c>
      <c r="G449" s="128">
        <v>3.38</v>
      </c>
      <c r="H449" s="50"/>
      <c r="I449" s="113"/>
      <c r="J449" s="21"/>
      <c r="K449" s="50">
        <f t="shared" si="48"/>
        <v>45.580000000000005</v>
      </c>
      <c r="L449" s="36"/>
      <c r="M449" s="136"/>
      <c r="N449" s="136">
        <f>K449</f>
        <v>45.580000000000005</v>
      </c>
      <c r="O449" s="136"/>
      <c r="P449" s="36"/>
      <c r="Q449" s="136"/>
      <c r="R449" s="36"/>
      <c r="S449" s="136">
        <f t="shared" si="50"/>
        <v>0</v>
      </c>
      <c r="T449" s="61">
        <v>20.239999999999998</v>
      </c>
      <c r="U449" s="114">
        <f t="shared" si="49"/>
        <v>0.44405440982887223</v>
      </c>
      <c r="X449" s="5"/>
      <c r="Y449" s="10" t="e">
        <f t="shared" si="51"/>
        <v>#REF!</v>
      </c>
      <c r="AB449" s="5"/>
      <c r="AC449" s="5"/>
      <c r="AD449" s="10" t="e">
        <f t="shared" si="53"/>
        <v>#REF!</v>
      </c>
    </row>
    <row r="450" spans="1:30" hidden="1" x14ac:dyDescent="0.35">
      <c r="A450" s="120">
        <v>202307445</v>
      </c>
      <c r="B450" s="57">
        <v>45128</v>
      </c>
      <c r="C450" s="37" t="s">
        <v>149</v>
      </c>
      <c r="D450" s="21" t="str">
        <f>VLOOKUP(C450,'Customer List'!$A$3:$N$4129,2,0)</f>
        <v xml:space="preserve">顺兴                                                      Margaret Drive Hawker Centre    38A, Margaret Drive #02-24   Singapore 142038      </v>
      </c>
      <c r="E450" s="42" t="s">
        <v>789</v>
      </c>
      <c r="F450" s="50">
        <v>227.35</v>
      </c>
      <c r="G450" s="128">
        <v>18.190000000000001</v>
      </c>
      <c r="H450" s="50">
        <v>245.54</v>
      </c>
      <c r="I450" s="113">
        <v>45128</v>
      </c>
      <c r="J450" s="21"/>
      <c r="K450" s="50">
        <f t="shared" si="48"/>
        <v>0</v>
      </c>
      <c r="L450" s="136"/>
      <c r="M450" s="136"/>
      <c r="N450" s="36"/>
      <c r="O450" s="136"/>
      <c r="P450" s="36"/>
      <c r="Q450" s="136"/>
      <c r="R450" s="36"/>
      <c r="S450" s="136">
        <f t="shared" si="50"/>
        <v>0</v>
      </c>
      <c r="U450" s="114">
        <f t="shared" si="49"/>
        <v>0</v>
      </c>
      <c r="X450" s="5"/>
      <c r="Y450" s="10" t="e">
        <f t="shared" si="51"/>
        <v>#REF!</v>
      </c>
      <c r="AB450" s="5"/>
      <c r="AC450" s="5"/>
      <c r="AD450" s="10" t="e">
        <f t="shared" si="53"/>
        <v>#REF!</v>
      </c>
    </row>
    <row r="451" spans="1:30" hidden="1" x14ac:dyDescent="0.35">
      <c r="A451" s="120">
        <v>202307446</v>
      </c>
      <c r="B451" s="57">
        <v>45128</v>
      </c>
      <c r="C451" s="37" t="s">
        <v>26</v>
      </c>
      <c r="D451" s="21" t="str">
        <f>VLOOKUP(C451,'Customer List'!$A$3:$N$4129,2,0)</f>
        <v>甜甜                                                                         Tiong Bahru Market. 30 Seng Poh Road #02-15. Singapore 168898</v>
      </c>
      <c r="E451" s="42" t="s">
        <v>789</v>
      </c>
      <c r="F451" s="50">
        <v>679.46</v>
      </c>
      <c r="G451" s="128">
        <f t="shared" si="52"/>
        <v>54.356800000000007</v>
      </c>
      <c r="H451" s="50"/>
      <c r="I451" s="113"/>
      <c r="J451" s="21"/>
      <c r="K451" s="50">
        <f t="shared" si="48"/>
        <v>733.81680000000006</v>
      </c>
      <c r="L451" s="136"/>
      <c r="M451" s="36"/>
      <c r="N451" s="136"/>
      <c r="O451" s="136"/>
      <c r="P451" s="36"/>
      <c r="Q451" s="136">
        <f>K451</f>
        <v>733.81680000000006</v>
      </c>
      <c r="R451" s="36"/>
      <c r="S451" s="136">
        <f t="shared" si="50"/>
        <v>0</v>
      </c>
      <c r="T451" s="61">
        <v>166.75</v>
      </c>
      <c r="U451" s="114">
        <f t="shared" si="49"/>
        <v>0.22723655277447993</v>
      </c>
      <c r="X451" s="5"/>
      <c r="Y451" s="10" t="e">
        <f t="shared" si="51"/>
        <v>#REF!</v>
      </c>
      <c r="AB451" s="5"/>
      <c r="AC451" s="5"/>
      <c r="AD451" s="10" t="e">
        <f t="shared" si="53"/>
        <v>#REF!</v>
      </c>
    </row>
    <row r="452" spans="1:30" hidden="1" x14ac:dyDescent="0.35">
      <c r="A452" s="120">
        <v>202307447</v>
      </c>
      <c r="B452" s="57">
        <v>45128</v>
      </c>
      <c r="C452" s="37" t="s">
        <v>50</v>
      </c>
      <c r="D452" s="21" t="str">
        <f>VLOOKUP(C452,'Customer List'!$A$3:$N$4129,2,0)</f>
        <v>甜甜                                                            Blk 28  Jalan Klinik  #09-43 Singapore  160028</v>
      </c>
      <c r="E452" s="42" t="s">
        <v>789</v>
      </c>
      <c r="F452" s="50">
        <v>206</v>
      </c>
      <c r="G452" s="128">
        <v>16.48</v>
      </c>
      <c r="H452" s="50"/>
      <c r="I452" s="113"/>
      <c r="J452" s="21"/>
      <c r="K452" s="50">
        <f t="shared" si="48"/>
        <v>222.48</v>
      </c>
      <c r="L452" s="136"/>
      <c r="M452" s="36"/>
      <c r="N452" s="136"/>
      <c r="O452" s="136"/>
      <c r="P452" s="36"/>
      <c r="Q452" s="136">
        <f>K452</f>
        <v>222.48</v>
      </c>
      <c r="R452" s="136"/>
      <c r="S452" s="136">
        <f t="shared" si="50"/>
        <v>0</v>
      </c>
      <c r="T452" s="61">
        <v>54.67</v>
      </c>
      <c r="U452" s="114">
        <f t="shared" si="49"/>
        <v>0.24572995325422511</v>
      </c>
      <c r="X452" s="5"/>
      <c r="Y452" s="10" t="e">
        <f t="shared" si="51"/>
        <v>#REF!</v>
      </c>
      <c r="AB452" s="5"/>
      <c r="AC452" s="5"/>
      <c r="AD452" s="10" t="e">
        <f t="shared" si="53"/>
        <v>#REF!</v>
      </c>
    </row>
    <row r="453" spans="1:30" hidden="1" x14ac:dyDescent="0.35">
      <c r="A453" s="120">
        <v>202307448</v>
      </c>
      <c r="B453" s="57">
        <v>45129</v>
      </c>
      <c r="C453" s="37" t="s">
        <v>458</v>
      </c>
      <c r="D453" s="21" t="str">
        <f>VLOOKUP(C453,'Customer List'!$A$3:$N$4129,2,0)</f>
        <v>KOPI TAN                                                                                                                       BUKIT CANBERRA</v>
      </c>
      <c r="E453" s="42" t="s">
        <v>11</v>
      </c>
      <c r="F453" s="50">
        <v>66</v>
      </c>
      <c r="G453" s="128">
        <v>5.28</v>
      </c>
      <c r="H453" s="50"/>
      <c r="I453" s="113"/>
      <c r="J453" s="21"/>
      <c r="K453" s="50">
        <f t="shared" si="48"/>
        <v>71.28</v>
      </c>
      <c r="L453" s="136"/>
      <c r="M453" s="36"/>
      <c r="N453" s="136"/>
      <c r="O453" s="136"/>
      <c r="P453" s="36"/>
      <c r="Q453" s="136">
        <f>K453</f>
        <v>71.28</v>
      </c>
      <c r="R453" s="36"/>
      <c r="S453" s="136">
        <f t="shared" si="50"/>
        <v>0</v>
      </c>
      <c r="U453" s="114">
        <f t="shared" si="49"/>
        <v>0</v>
      </c>
      <c r="X453" s="5"/>
      <c r="Y453" s="10" t="e">
        <f t="shared" si="51"/>
        <v>#REF!</v>
      </c>
      <c r="AB453" s="5"/>
      <c r="AC453" s="5"/>
      <c r="AD453" s="10" t="e">
        <f t="shared" si="53"/>
        <v>#REF!</v>
      </c>
    </row>
    <row r="454" spans="1:30" hidden="1" x14ac:dyDescent="0.35">
      <c r="A454" s="120">
        <v>202307449</v>
      </c>
      <c r="B454" s="57">
        <v>45129</v>
      </c>
      <c r="C454" s="37" t="s">
        <v>144</v>
      </c>
      <c r="D454" s="21" t="str">
        <f>VLOOKUP(C454,'Customer List'!$A$3:$N$4129,2,0)</f>
        <v>樟宜村甜品屋                                       Changi Village Hawker Centre,                    2 Changi Village Road   #01-08 Singapore 500002</v>
      </c>
      <c r="E454" s="42" t="s">
        <v>694</v>
      </c>
      <c r="F454" s="50">
        <v>305.83</v>
      </c>
      <c r="G454" s="128">
        <f t="shared" si="52"/>
        <v>24.4664</v>
      </c>
      <c r="H454" s="50"/>
      <c r="I454" s="113"/>
      <c r="J454" s="21"/>
      <c r="K454" s="50">
        <f t="shared" si="48"/>
        <v>330.29640000000001</v>
      </c>
      <c r="L454" s="136"/>
      <c r="M454" s="36"/>
      <c r="N454" s="36"/>
      <c r="O454" s="36"/>
      <c r="P454" s="136"/>
      <c r="Q454" s="136">
        <f>K454</f>
        <v>330.29640000000001</v>
      </c>
      <c r="R454" s="36"/>
      <c r="S454" s="136">
        <f t="shared" si="50"/>
        <v>0</v>
      </c>
      <c r="T454" s="61">
        <v>96.48</v>
      </c>
      <c r="U454" s="114">
        <f t="shared" si="49"/>
        <v>0.29210127630818866</v>
      </c>
      <c r="X454" s="5"/>
      <c r="Y454" s="10" t="e">
        <f t="shared" si="51"/>
        <v>#REF!</v>
      </c>
      <c r="AB454" s="5"/>
      <c r="AC454" s="5"/>
      <c r="AD454" s="10" t="e">
        <f t="shared" si="53"/>
        <v>#REF!</v>
      </c>
    </row>
    <row r="455" spans="1:30" hidden="1" x14ac:dyDescent="0.35">
      <c r="A455" s="120">
        <v>202307450</v>
      </c>
      <c r="B455" s="57">
        <v>45129</v>
      </c>
      <c r="C455" s="37" t="s">
        <v>791</v>
      </c>
      <c r="D455" s="21" t="str">
        <f>VLOOKUP(C455,'Customer List'!$A$3:$N$4129,2,0)</f>
        <v>R&amp;B TEA SINGAPORE                                                         20 TAMPINES CENTRAL #01-18 TAMPINES MRT, SINGAPORE 529538</v>
      </c>
      <c r="E455" s="42" t="s">
        <v>694</v>
      </c>
      <c r="F455" s="50">
        <v>45</v>
      </c>
      <c r="G455" s="128">
        <v>3.6</v>
      </c>
      <c r="H455" s="50"/>
      <c r="I455" s="113"/>
      <c r="J455" s="21"/>
      <c r="K455" s="50">
        <f t="shared" si="48"/>
        <v>48.6</v>
      </c>
      <c r="L455" s="136"/>
      <c r="M455" s="36"/>
      <c r="N455" s="136">
        <f>K455</f>
        <v>48.6</v>
      </c>
      <c r="O455" s="36"/>
      <c r="P455" s="136"/>
      <c r="Q455" s="136"/>
      <c r="R455" s="36"/>
      <c r="S455" s="136">
        <f t="shared" si="50"/>
        <v>0</v>
      </c>
      <c r="T455" s="61">
        <v>26.68</v>
      </c>
      <c r="U455" s="114">
        <f t="shared" si="49"/>
        <v>0.54897119341563783</v>
      </c>
      <c r="X455" s="5"/>
      <c r="Y455" s="10" t="e">
        <f t="shared" si="51"/>
        <v>#REF!</v>
      </c>
      <c r="AB455" s="5"/>
      <c r="AC455" s="5"/>
      <c r="AD455" s="10" t="e">
        <f t="shared" si="53"/>
        <v>#REF!</v>
      </c>
    </row>
    <row r="456" spans="1:30" hidden="1" x14ac:dyDescent="0.35">
      <c r="A456" s="120">
        <v>202307451</v>
      </c>
      <c r="B456" s="57">
        <v>45129</v>
      </c>
      <c r="C456" s="37" t="s">
        <v>104</v>
      </c>
      <c r="D456" s="21" t="str">
        <f>VLOOKUP(C456,'Customer List'!$A$3:$N$4129,2,0)</f>
        <v>滨海甜品                                                      Blk 248, Simei St 5. Singapore 520120</v>
      </c>
      <c r="E456" s="42" t="s">
        <v>694</v>
      </c>
      <c r="F456" s="50">
        <v>331.4</v>
      </c>
      <c r="G456" s="128">
        <v>26.51</v>
      </c>
      <c r="H456" s="50"/>
      <c r="I456" s="113"/>
      <c r="J456" s="21"/>
      <c r="K456" s="50">
        <f t="shared" si="48"/>
        <v>357.90999999999997</v>
      </c>
      <c r="L456" s="136"/>
      <c r="M456" s="36"/>
      <c r="N456" s="136"/>
      <c r="O456" s="36"/>
      <c r="P456" s="136"/>
      <c r="Q456" s="136">
        <f>K456</f>
        <v>357.90999999999997</v>
      </c>
      <c r="R456" s="36"/>
      <c r="S456" s="136">
        <f t="shared" si="50"/>
        <v>0</v>
      </c>
      <c r="T456" s="61">
        <v>96.95</v>
      </c>
      <c r="U456" s="114">
        <f t="shared" si="49"/>
        <v>0.27087815372579704</v>
      </c>
      <c r="X456" s="5"/>
      <c r="Y456" s="10" t="e">
        <f t="shared" si="51"/>
        <v>#REF!</v>
      </c>
      <c r="AB456" s="5"/>
      <c r="AC456" s="5"/>
      <c r="AD456" s="10" t="e">
        <f t="shared" si="53"/>
        <v>#REF!</v>
      </c>
    </row>
    <row r="457" spans="1:30" hidden="1" x14ac:dyDescent="0.35">
      <c r="A457" s="120">
        <v>202307452</v>
      </c>
      <c r="B457" s="57">
        <v>45129</v>
      </c>
      <c r="C457" s="37" t="s">
        <v>589</v>
      </c>
      <c r="D457" s="21" t="str">
        <f>VLOOKUP(C457,'Customer List'!$A$3:$N$4129,2,0)</f>
        <v xml:space="preserve">FOOD REPUBLIC PTE LTD                                   Suntec City@Juice Bar                                            3, Temasek Boulevard #B1-115             Suntec City Mall Singapore 038983                          </v>
      </c>
      <c r="E457" s="42" t="s">
        <v>789</v>
      </c>
      <c r="F457" s="50">
        <v>117</v>
      </c>
      <c r="G457" s="128">
        <v>9.36</v>
      </c>
      <c r="H457" s="50"/>
      <c r="I457" s="113"/>
      <c r="J457" s="21"/>
      <c r="K457" s="50">
        <f t="shared" si="48"/>
        <v>126.36</v>
      </c>
      <c r="L457" s="136"/>
      <c r="M457" s="136"/>
      <c r="N457" s="36"/>
      <c r="O457" s="36"/>
      <c r="P457" s="136">
        <f>K457</f>
        <v>126.36</v>
      </c>
      <c r="Q457" s="136"/>
      <c r="R457" s="36"/>
      <c r="S457" s="136">
        <f t="shared" si="50"/>
        <v>0</v>
      </c>
      <c r="T457" s="61">
        <v>34.590000000000003</v>
      </c>
      <c r="U457" s="114">
        <f t="shared" si="49"/>
        <v>0.27374169040835711</v>
      </c>
      <c r="X457" s="5"/>
      <c r="Y457" s="10" t="e">
        <f t="shared" si="51"/>
        <v>#REF!</v>
      </c>
      <c r="AB457" s="5"/>
      <c r="AC457" s="5"/>
      <c r="AD457" s="10" t="e">
        <f t="shared" si="53"/>
        <v>#REF!</v>
      </c>
    </row>
    <row r="458" spans="1:30" hidden="1" x14ac:dyDescent="0.35">
      <c r="A458" s="120">
        <v>202307453</v>
      </c>
      <c r="B458" s="57">
        <v>45129</v>
      </c>
      <c r="C458" s="37" t="s">
        <v>617</v>
      </c>
      <c r="D458" s="21" t="str">
        <f>VLOOKUP(C458,'Customer List'!$A$3:$N$4129,2,0)</f>
        <v xml:space="preserve">DELI ASIA (S) PTE LTD                                      1, Woodlands Height #01-03                             SINGAPORE 737859                  </v>
      </c>
      <c r="E458" s="42" t="s">
        <v>789</v>
      </c>
      <c r="F458" s="50">
        <v>2200</v>
      </c>
      <c r="G458" s="128">
        <v>176</v>
      </c>
      <c r="H458" s="50"/>
      <c r="I458" s="113"/>
      <c r="J458" s="21"/>
      <c r="K458" s="50">
        <f t="shared" ref="K458:K521" si="54">F458+G458-H458-J458</f>
        <v>2376</v>
      </c>
      <c r="L458" s="136"/>
      <c r="M458" s="136">
        <f>K458</f>
        <v>2376</v>
      </c>
      <c r="N458" s="36"/>
      <c r="O458" s="136"/>
      <c r="P458" s="136"/>
      <c r="Q458" s="136"/>
      <c r="R458" s="36"/>
      <c r="S458" s="136">
        <f t="shared" si="50"/>
        <v>0</v>
      </c>
      <c r="T458" s="61">
        <v>250</v>
      </c>
      <c r="U458" s="114">
        <f t="shared" si="49"/>
        <v>0.10521885521885523</v>
      </c>
      <c r="X458" s="5"/>
      <c r="Y458" s="10" t="e">
        <f t="shared" si="51"/>
        <v>#REF!</v>
      </c>
      <c r="AB458" s="5"/>
      <c r="AC458" s="5"/>
      <c r="AD458" s="10" t="e">
        <f t="shared" si="53"/>
        <v>#REF!</v>
      </c>
    </row>
    <row r="459" spans="1:30" hidden="1" x14ac:dyDescent="0.35">
      <c r="A459" s="120">
        <v>202307454</v>
      </c>
      <c r="B459" s="57">
        <v>45129</v>
      </c>
      <c r="C459" s="37" t="s">
        <v>840</v>
      </c>
      <c r="D459" s="21" t="str">
        <f>VLOOKUP(C459,'Customer List'!$A$3:$N$4129,2,0)</f>
        <v>KOUFU GOURMET PTE LTD                                     1 Woodlands Height #05-01                    Singapore 737859</v>
      </c>
      <c r="E459" s="42" t="s">
        <v>789</v>
      </c>
      <c r="F459" s="50">
        <v>440</v>
      </c>
      <c r="G459" s="128">
        <v>35.200000000000003</v>
      </c>
      <c r="H459" s="50"/>
      <c r="I459" s="113"/>
      <c r="J459" s="21"/>
      <c r="K459" s="50">
        <f t="shared" si="54"/>
        <v>475.2</v>
      </c>
      <c r="L459" s="136">
        <f>K459</f>
        <v>475.2</v>
      </c>
      <c r="M459" s="36"/>
      <c r="N459" s="136"/>
      <c r="O459" s="136"/>
      <c r="P459" s="136"/>
      <c r="Q459" s="36"/>
      <c r="R459" s="36"/>
      <c r="S459" s="136">
        <f t="shared" si="50"/>
        <v>0</v>
      </c>
      <c r="T459" s="61">
        <v>50</v>
      </c>
      <c r="U459" s="114">
        <f t="shared" si="49"/>
        <v>0.10521885521885523</v>
      </c>
      <c r="X459" s="5"/>
      <c r="Y459" s="10" t="e">
        <f t="shared" si="51"/>
        <v>#REF!</v>
      </c>
      <c r="AB459" s="5"/>
      <c r="AC459" s="5"/>
      <c r="AD459" s="10" t="e">
        <f t="shared" si="53"/>
        <v>#REF!</v>
      </c>
    </row>
    <row r="460" spans="1:30" hidden="1" x14ac:dyDescent="0.35">
      <c r="A460" s="120">
        <v>202307455</v>
      </c>
      <c r="B460" s="57">
        <v>45129</v>
      </c>
      <c r="C460" s="37" t="s">
        <v>115</v>
      </c>
      <c r="D460" s="21" t="str">
        <f>VLOOKUP(C460,'Customer List'!$A$3:$N$4129,2,0)</f>
        <v>Juice Stall                                                    Jewel Changi Airport. Five Spice, Stall #01. 78, Airport Boulevard. #B2-238/239/240. (819666)</v>
      </c>
      <c r="E460" s="42" t="s">
        <v>694</v>
      </c>
      <c r="F460" s="50">
        <v>51.75</v>
      </c>
      <c r="G460" s="128">
        <v>4.1399999999999997</v>
      </c>
      <c r="H460" s="50"/>
      <c r="I460" s="113"/>
      <c r="J460" s="21"/>
      <c r="K460" s="160">
        <f t="shared" si="54"/>
        <v>55.89</v>
      </c>
      <c r="L460" s="136"/>
      <c r="M460" s="36"/>
      <c r="N460" s="136"/>
      <c r="O460" s="136">
        <f>K460</f>
        <v>55.89</v>
      </c>
      <c r="P460" s="36"/>
      <c r="Q460" s="136"/>
      <c r="R460" s="36"/>
      <c r="S460" s="136">
        <f t="shared" si="50"/>
        <v>0</v>
      </c>
      <c r="T460" s="61">
        <v>18.25</v>
      </c>
      <c r="U460" s="114">
        <f t="shared" si="49"/>
        <v>0.32653426373233135</v>
      </c>
      <c r="X460" s="5"/>
      <c r="Y460" s="10" t="e">
        <f t="shared" si="51"/>
        <v>#REF!</v>
      </c>
      <c r="AB460" s="5"/>
      <c r="AC460" s="5"/>
      <c r="AD460" s="10" t="e">
        <f t="shared" si="53"/>
        <v>#REF!</v>
      </c>
    </row>
    <row r="461" spans="1:30" hidden="1" x14ac:dyDescent="0.35">
      <c r="A461" s="120">
        <v>202307456</v>
      </c>
      <c r="B461" s="57">
        <v>45129</v>
      </c>
      <c r="C461" s="37" t="s">
        <v>128</v>
      </c>
      <c r="D461" s="21" t="str">
        <f>VLOOKUP(C461,'Customer List'!$A$3:$N$4129,2,0)</f>
        <v>COMBINED STALL/CENTURY SQUARE STALL #01                                                          2,  Tampines Central 5, #03-20 Century Square</v>
      </c>
      <c r="E461" s="42" t="s">
        <v>694</v>
      </c>
      <c r="F461" s="50">
        <v>120</v>
      </c>
      <c r="G461" s="128">
        <v>9.6</v>
      </c>
      <c r="H461" s="50"/>
      <c r="I461" s="113"/>
      <c r="J461" s="21"/>
      <c r="K461" s="160">
        <f t="shared" si="54"/>
        <v>129.6</v>
      </c>
      <c r="L461" s="136"/>
      <c r="M461" s="36"/>
      <c r="N461" s="36"/>
      <c r="O461" s="136">
        <f>K461</f>
        <v>129.6</v>
      </c>
      <c r="P461" s="36"/>
      <c r="Q461" s="136"/>
      <c r="R461" s="36"/>
      <c r="S461" s="136">
        <f t="shared" si="50"/>
        <v>0</v>
      </c>
      <c r="T461" s="61">
        <v>32</v>
      </c>
      <c r="U461" s="114">
        <f t="shared" ref="U461:U525" si="55">T461/(F461+G461)</f>
        <v>0.24691358024691359</v>
      </c>
      <c r="X461" s="5"/>
      <c r="Y461" s="10" t="e">
        <f t="shared" si="51"/>
        <v>#REF!</v>
      </c>
      <c r="AB461" s="5"/>
      <c r="AC461" s="5"/>
      <c r="AD461" s="10" t="e">
        <f t="shared" si="53"/>
        <v>#REF!</v>
      </c>
    </row>
    <row r="462" spans="1:30" hidden="1" x14ac:dyDescent="0.35">
      <c r="A462" s="120">
        <v>202307457</v>
      </c>
      <c r="B462" s="57">
        <v>45129</v>
      </c>
      <c r="C462" s="37" t="s">
        <v>157</v>
      </c>
      <c r="D462" s="21" t="str">
        <f>VLOOKUP(C462,'Customer List'!$A$3:$N$4129,2,0)</f>
        <v>友谊                                                         Blk 409, Ang Mo Kio Ave 10.   #01-09 Singapore 560409</v>
      </c>
      <c r="E462" s="42" t="s">
        <v>694</v>
      </c>
      <c r="F462" s="50">
        <v>220.37</v>
      </c>
      <c r="G462" s="128">
        <v>17.63</v>
      </c>
      <c r="H462" s="50">
        <v>238</v>
      </c>
      <c r="I462" s="113">
        <v>45129</v>
      </c>
      <c r="J462" s="21"/>
      <c r="K462" s="50">
        <f t="shared" si="54"/>
        <v>0</v>
      </c>
      <c r="L462" s="36"/>
      <c r="M462" s="36"/>
      <c r="N462" s="36"/>
      <c r="O462" s="36"/>
      <c r="P462" s="136"/>
      <c r="Q462" s="136"/>
      <c r="R462" s="36"/>
      <c r="S462" s="136">
        <f t="shared" si="50"/>
        <v>0</v>
      </c>
      <c r="T462" s="61">
        <v>57.64</v>
      </c>
      <c r="U462" s="114">
        <f t="shared" si="55"/>
        <v>0.24218487394957983</v>
      </c>
      <c r="X462" s="5"/>
      <c r="Y462" s="10" t="e">
        <f t="shared" si="51"/>
        <v>#REF!</v>
      </c>
      <c r="AB462" s="5"/>
      <c r="AC462" s="5"/>
      <c r="AD462" s="10" t="e">
        <f t="shared" si="53"/>
        <v>#REF!</v>
      </c>
    </row>
    <row r="463" spans="1:30" hidden="1" x14ac:dyDescent="0.35">
      <c r="A463" s="120">
        <v>202307458</v>
      </c>
      <c r="B463" s="57">
        <v>45129</v>
      </c>
      <c r="C463" s="37" t="s">
        <v>143</v>
      </c>
      <c r="D463" s="21" t="str">
        <f>VLOOKUP(C463,'Customer List'!$A$3:$N$4129,2,0)</f>
        <v>凉凉                                                           30 Seng Poh Road #02-75,           Tiong Bahru Market,            Singapore 168898</v>
      </c>
      <c r="E463" s="42" t="s">
        <v>789</v>
      </c>
      <c r="F463" s="50">
        <v>282.13</v>
      </c>
      <c r="G463" s="128">
        <v>22.57</v>
      </c>
      <c r="H463" s="50"/>
      <c r="I463" s="113"/>
      <c r="J463" s="21"/>
      <c r="K463" s="50">
        <f t="shared" si="54"/>
        <v>304.7</v>
      </c>
      <c r="L463" s="36"/>
      <c r="M463" s="136"/>
      <c r="N463" s="136"/>
      <c r="O463" s="136"/>
      <c r="P463" s="136"/>
      <c r="Q463" s="136">
        <f>K463</f>
        <v>304.7</v>
      </c>
      <c r="R463" s="36"/>
      <c r="S463" s="136">
        <f t="shared" si="50"/>
        <v>0</v>
      </c>
      <c r="T463" s="61">
        <v>64.91</v>
      </c>
      <c r="U463" s="114">
        <f t="shared" si="55"/>
        <v>0.21302920905808992</v>
      </c>
      <c r="X463" s="5"/>
      <c r="Y463" s="10" t="e">
        <f t="shared" si="51"/>
        <v>#REF!</v>
      </c>
      <c r="AB463" s="5"/>
      <c r="AC463" s="5"/>
      <c r="AD463" s="10" t="e">
        <f t="shared" si="53"/>
        <v>#REF!</v>
      </c>
    </row>
    <row r="464" spans="1:30" hidden="1" x14ac:dyDescent="0.35">
      <c r="A464" s="120">
        <v>202307459</v>
      </c>
      <c r="B464" s="57">
        <v>45129</v>
      </c>
      <c r="C464" s="37" t="s">
        <v>897</v>
      </c>
      <c r="D464" s="21" t="str">
        <f>VLOOKUP(C464,'Customer List'!$A$3:$N$4129,2,0)</f>
        <v xml:space="preserve">FOOD REPUBLIC PTE LTD                                   Vivo City @Drink Stall #16A                                         1, Harbourfront Walk #03-01, VivoCity   Singapore 098585                           </v>
      </c>
      <c r="E464" s="42" t="s">
        <v>789</v>
      </c>
      <c r="F464" s="50">
        <v>60.04</v>
      </c>
      <c r="G464" s="128">
        <v>4.8</v>
      </c>
      <c r="H464" s="50"/>
      <c r="I464" s="113"/>
      <c r="J464" s="21"/>
      <c r="K464" s="50">
        <f t="shared" si="54"/>
        <v>64.84</v>
      </c>
      <c r="L464" s="136"/>
      <c r="M464" s="136"/>
      <c r="N464" s="36"/>
      <c r="O464" s="36"/>
      <c r="P464" s="136">
        <f>K464</f>
        <v>64.84</v>
      </c>
      <c r="Q464" s="136"/>
      <c r="R464" s="36"/>
      <c r="S464" s="136">
        <f t="shared" si="50"/>
        <v>0</v>
      </c>
      <c r="T464" s="61">
        <v>24.23</v>
      </c>
      <c r="U464" s="114">
        <f t="shared" si="55"/>
        <v>0.37368908081431212</v>
      </c>
      <c r="X464" s="5"/>
      <c r="Y464" s="10" t="e">
        <f t="shared" si="51"/>
        <v>#REF!</v>
      </c>
      <c r="AB464" s="5"/>
      <c r="AC464" s="5"/>
      <c r="AD464" s="10" t="e">
        <f t="shared" si="53"/>
        <v>#REF!</v>
      </c>
    </row>
    <row r="465" spans="1:30" hidden="1" x14ac:dyDescent="0.35">
      <c r="A465" s="120">
        <v>202307460</v>
      </c>
      <c r="B465" s="57">
        <v>45129</v>
      </c>
      <c r="C465" s="37" t="s">
        <v>148</v>
      </c>
      <c r="D465" s="21" t="str">
        <f>VLOOKUP(C465,'Customer List'!$A$3:$N$4129,2,0)</f>
        <v>Fruitopia                                                     Adam Road #01-29</v>
      </c>
      <c r="E465" s="42" t="s">
        <v>789</v>
      </c>
      <c r="F465" s="50">
        <v>204.63</v>
      </c>
      <c r="G465" s="128">
        <v>16.37</v>
      </c>
      <c r="H465" s="50"/>
      <c r="I465" s="113"/>
      <c r="J465" s="21"/>
      <c r="K465" s="50">
        <f t="shared" si="54"/>
        <v>221</v>
      </c>
      <c r="L465" s="136"/>
      <c r="M465" s="36"/>
      <c r="N465" s="36"/>
      <c r="O465" s="36"/>
      <c r="P465" s="136"/>
      <c r="Q465" s="136">
        <f>K465</f>
        <v>221</v>
      </c>
      <c r="R465" s="36"/>
      <c r="S465" s="136">
        <f t="shared" si="50"/>
        <v>0</v>
      </c>
      <c r="T465" s="61">
        <v>91.38</v>
      </c>
      <c r="U465" s="114">
        <f t="shared" si="55"/>
        <v>0.4134841628959276</v>
      </c>
      <c r="X465" s="5"/>
      <c r="Y465" s="10" t="e">
        <f t="shared" ref="Y465:Y528" si="56">Y464-X465</f>
        <v>#REF!</v>
      </c>
      <c r="AB465" s="5"/>
      <c r="AC465" s="5"/>
      <c r="AD465" s="10" t="e">
        <f t="shared" si="53"/>
        <v>#REF!</v>
      </c>
    </row>
    <row r="466" spans="1:30" hidden="1" x14ac:dyDescent="0.35">
      <c r="A466" s="120">
        <v>202307461</v>
      </c>
      <c r="B466" s="57">
        <v>45129</v>
      </c>
      <c r="C466" s="37" t="s">
        <v>149</v>
      </c>
      <c r="D466" s="21" t="str">
        <f>VLOOKUP(C466,'Customer List'!$A$3:$N$4129,2,0)</f>
        <v xml:space="preserve">顺兴                                                      Margaret Drive Hawker Centre    38A, Margaret Drive #02-24   Singapore 142038      </v>
      </c>
      <c r="E466" s="42" t="s">
        <v>789</v>
      </c>
      <c r="F466" s="50">
        <v>335.09</v>
      </c>
      <c r="G466" s="128">
        <v>26.81</v>
      </c>
      <c r="H466" s="50">
        <v>361.9</v>
      </c>
      <c r="I466" s="113">
        <v>45129</v>
      </c>
      <c r="J466" s="21"/>
      <c r="K466" s="50">
        <f t="shared" si="54"/>
        <v>0</v>
      </c>
      <c r="L466" s="136"/>
      <c r="M466" s="36"/>
      <c r="N466" s="136"/>
      <c r="O466" s="36"/>
      <c r="P466" s="36"/>
      <c r="Q466" s="136"/>
      <c r="R466" s="36"/>
      <c r="S466" s="136">
        <f t="shared" si="50"/>
        <v>0</v>
      </c>
      <c r="T466" s="61">
        <v>83.51</v>
      </c>
      <c r="U466" s="114">
        <f t="shared" si="55"/>
        <v>0.2307543520309478</v>
      </c>
      <c r="X466" s="5"/>
      <c r="Y466" s="10" t="e">
        <f t="shared" si="56"/>
        <v>#REF!</v>
      </c>
      <c r="AB466" s="5"/>
      <c r="AC466" s="5"/>
      <c r="AD466" s="10" t="e">
        <f t="shared" si="53"/>
        <v>#REF!</v>
      </c>
    </row>
    <row r="467" spans="1:30" hidden="1" x14ac:dyDescent="0.35">
      <c r="A467" s="120">
        <v>202307462</v>
      </c>
      <c r="B467" s="57">
        <v>45129</v>
      </c>
      <c r="C467" s="37" t="s">
        <v>129</v>
      </c>
      <c r="D467" s="21" t="str">
        <f>VLOOKUP(C467,'Customer List'!$A$3:$N$4129,2,0)</f>
        <v>Tong Shui Desserts                                     101, Upper Cross Street #02-49.                   People's Park Centre, Singapore 058357</v>
      </c>
      <c r="E467" s="42" t="s">
        <v>789</v>
      </c>
      <c r="F467" s="50">
        <v>383.5</v>
      </c>
      <c r="G467" s="128">
        <v>30.68</v>
      </c>
      <c r="H467" s="50"/>
      <c r="I467" s="113"/>
      <c r="J467" s="21"/>
      <c r="K467" s="50">
        <f t="shared" si="54"/>
        <v>414.18</v>
      </c>
      <c r="L467" s="136"/>
      <c r="M467" s="136"/>
      <c r="N467" s="36"/>
      <c r="O467" s="136"/>
      <c r="P467" s="36"/>
      <c r="Q467" s="136"/>
      <c r="R467" s="36"/>
      <c r="S467" s="136">
        <f t="shared" si="50"/>
        <v>414.18</v>
      </c>
      <c r="T467" s="61">
        <v>96.27</v>
      </c>
      <c r="U467" s="114">
        <f t="shared" si="55"/>
        <v>0.23243517311313922</v>
      </c>
      <c r="X467" s="5"/>
      <c r="Y467" s="10" t="e">
        <f t="shared" si="56"/>
        <v>#REF!</v>
      </c>
      <c r="AB467" s="5"/>
      <c r="AC467" s="5"/>
      <c r="AD467" s="10" t="e">
        <f t="shared" si="53"/>
        <v>#REF!</v>
      </c>
    </row>
    <row r="468" spans="1:30" hidden="1" x14ac:dyDescent="0.35">
      <c r="A468" s="120">
        <v>202307463</v>
      </c>
      <c r="B468" s="57">
        <v>45129</v>
      </c>
      <c r="C468" s="37" t="s">
        <v>79</v>
      </c>
      <c r="D468" s="21" t="str">
        <f>VLOOKUP(C468,'Customer List'!$A$3:$N$4129,2,0)</f>
        <v xml:space="preserve">Koufu - Dessert                                        632, Bukit Batok Central #01-132 Singapore 650632                                                </v>
      </c>
      <c r="E468" s="42" t="s">
        <v>789</v>
      </c>
      <c r="F468" s="50">
        <v>164</v>
      </c>
      <c r="G468" s="128">
        <v>13.12</v>
      </c>
      <c r="H468" s="50"/>
      <c r="I468" s="113"/>
      <c r="J468" s="21"/>
      <c r="K468" s="50">
        <f t="shared" si="54"/>
        <v>177.12</v>
      </c>
      <c r="L468" s="136">
        <f>K468</f>
        <v>177.12</v>
      </c>
      <c r="M468" s="36"/>
      <c r="N468" s="136"/>
      <c r="O468" s="136"/>
      <c r="P468" s="136"/>
      <c r="Q468" s="136"/>
      <c r="R468" s="36"/>
      <c r="S468" s="136">
        <f t="shared" si="50"/>
        <v>0</v>
      </c>
      <c r="T468" s="61">
        <v>36.909999999999997</v>
      </c>
      <c r="U468" s="114">
        <f t="shared" si="55"/>
        <v>0.20838979223125562</v>
      </c>
      <c r="X468" s="5"/>
      <c r="Y468" s="10" t="e">
        <f t="shared" si="56"/>
        <v>#REF!</v>
      </c>
      <c r="AB468" s="5"/>
      <c r="AC468" s="5"/>
      <c r="AD468" s="10" t="e">
        <f t="shared" si="53"/>
        <v>#REF!</v>
      </c>
    </row>
    <row r="469" spans="1:30" hidden="1" x14ac:dyDescent="0.35">
      <c r="A469" s="120">
        <v>202307464</v>
      </c>
      <c r="B469" s="57">
        <v>45129</v>
      </c>
      <c r="C469" s="37" t="s">
        <v>84</v>
      </c>
      <c r="D469" s="21" t="str">
        <f>VLOOKUP(C469,'Customer List'!$A$3:$N$4129,2,0)</f>
        <v>NEW TRENDS                                                  Stall :  Blk 75, Toa Payoh 5, Food Centre #01-23, Singapore 310075</v>
      </c>
      <c r="E469" s="42" t="s">
        <v>694</v>
      </c>
      <c r="F469" s="50">
        <v>109.5</v>
      </c>
      <c r="G469" s="128">
        <v>8.76</v>
      </c>
      <c r="H469" s="50"/>
      <c r="I469" s="113"/>
      <c r="J469" s="21"/>
      <c r="K469" s="50">
        <f t="shared" si="54"/>
        <v>118.26</v>
      </c>
      <c r="L469" s="136"/>
      <c r="M469" s="36"/>
      <c r="N469" s="136"/>
      <c r="O469" s="36"/>
      <c r="P469" s="136"/>
      <c r="Q469" s="136">
        <f>K469</f>
        <v>118.26</v>
      </c>
      <c r="R469" s="36"/>
      <c r="S469" s="136">
        <f t="shared" si="50"/>
        <v>0</v>
      </c>
      <c r="T469" s="61">
        <v>23.9</v>
      </c>
      <c r="U469" s="114">
        <f t="shared" si="55"/>
        <v>0.20209707424319295</v>
      </c>
      <c r="X469" s="5"/>
      <c r="Y469" s="10" t="e">
        <f t="shared" si="56"/>
        <v>#REF!</v>
      </c>
      <c r="AB469" s="5"/>
      <c r="AC469" s="5"/>
      <c r="AD469" s="10" t="e">
        <f t="shared" si="53"/>
        <v>#REF!</v>
      </c>
    </row>
    <row r="470" spans="1:30" hidden="1" x14ac:dyDescent="0.35">
      <c r="A470" s="120">
        <v>202307465</v>
      </c>
      <c r="B470" s="57">
        <v>45129</v>
      </c>
      <c r="C470" s="37" t="s">
        <v>101</v>
      </c>
      <c r="D470" s="21" t="str">
        <f>VLOOKUP(C470,'Customer List'!$A$3:$N$4129,2,0)</f>
        <v>梅林                                                             Changi Village Hawker Centre.                                         #01-57  Singapore 500002</v>
      </c>
      <c r="E470" s="42" t="s">
        <v>694</v>
      </c>
      <c r="F470" s="50">
        <v>171.1</v>
      </c>
      <c r="G470" s="128">
        <v>13.69</v>
      </c>
      <c r="H470" s="50"/>
      <c r="I470" s="113"/>
      <c r="J470" s="21"/>
      <c r="K470" s="50">
        <f t="shared" si="54"/>
        <v>184.79</v>
      </c>
      <c r="L470" s="36"/>
      <c r="M470" s="36"/>
      <c r="N470" s="36"/>
      <c r="O470" s="136"/>
      <c r="P470" s="136"/>
      <c r="Q470" s="136">
        <f>K470</f>
        <v>184.79</v>
      </c>
      <c r="R470" s="36"/>
      <c r="S470" s="136">
        <f t="shared" si="50"/>
        <v>0</v>
      </c>
      <c r="T470" s="61">
        <v>38.35</v>
      </c>
      <c r="U470" s="114">
        <f t="shared" si="55"/>
        <v>0.20753287515558203</v>
      </c>
      <c r="X470" s="5"/>
      <c r="Y470" s="10" t="e">
        <f t="shared" si="56"/>
        <v>#REF!</v>
      </c>
      <c r="AB470" s="5"/>
      <c r="AC470" s="5"/>
      <c r="AD470" s="10" t="e">
        <f t="shared" si="53"/>
        <v>#REF!</v>
      </c>
    </row>
    <row r="471" spans="1:30" hidden="1" x14ac:dyDescent="0.35">
      <c r="A471" s="120">
        <v>202307466</v>
      </c>
      <c r="B471" s="57">
        <v>45129</v>
      </c>
      <c r="C471" s="37" t="s">
        <v>239</v>
      </c>
      <c r="D471" s="21" t="str">
        <f>VLOOKUP(C471,'Customer List'!$A$3:$N$4129,2,0)</f>
        <v>Hock Kee Coffee                                 Blk 682 Hougang Ave 4  #01-346  Singapore 530682</v>
      </c>
      <c r="E471" s="42" t="s">
        <v>694</v>
      </c>
      <c r="F471" s="50">
        <v>184.26</v>
      </c>
      <c r="G471" s="128">
        <v>14.74</v>
      </c>
      <c r="H471" s="50">
        <v>199</v>
      </c>
      <c r="I471" s="113">
        <v>45129</v>
      </c>
      <c r="J471" s="21"/>
      <c r="K471" s="50">
        <f t="shared" si="54"/>
        <v>0</v>
      </c>
      <c r="L471" s="36"/>
      <c r="M471" s="36"/>
      <c r="N471" s="36"/>
      <c r="O471" s="36"/>
      <c r="P471" s="136"/>
      <c r="Q471" s="136"/>
      <c r="R471" s="36"/>
      <c r="S471" s="136">
        <f t="shared" si="50"/>
        <v>0</v>
      </c>
      <c r="T471" s="61">
        <v>30.6</v>
      </c>
      <c r="U471" s="114">
        <f t="shared" si="55"/>
        <v>0.15376884422110554</v>
      </c>
      <c r="X471" s="5"/>
      <c r="Y471" s="10" t="e">
        <f t="shared" si="56"/>
        <v>#REF!</v>
      </c>
      <c r="AB471" s="5"/>
      <c r="AC471" s="5"/>
      <c r="AD471" s="10" t="e">
        <f t="shared" si="53"/>
        <v>#REF!</v>
      </c>
    </row>
    <row r="472" spans="1:30" hidden="1" x14ac:dyDescent="0.35">
      <c r="A472" s="120">
        <v>202307467</v>
      </c>
      <c r="B472" s="57">
        <v>45129</v>
      </c>
      <c r="C472" s="37" t="s">
        <v>200</v>
      </c>
      <c r="D472" s="21" t="str">
        <f>VLOOKUP(C472,'Customer List'!$A$3:$N$4129,2,0)</f>
        <v>顺发冷热清汤                                                 Blk 105, Hougang Ave 1                          #02-43 Market &amp; Food Centre, Singapore 530105</v>
      </c>
      <c r="E472" s="42" t="s">
        <v>694</v>
      </c>
      <c r="F472" s="50">
        <v>115.74</v>
      </c>
      <c r="G472" s="128">
        <v>9.26</v>
      </c>
      <c r="H472" s="50">
        <v>125</v>
      </c>
      <c r="I472" s="113">
        <v>45129</v>
      </c>
      <c r="J472" s="21"/>
      <c r="K472" s="50">
        <f t="shared" si="54"/>
        <v>0</v>
      </c>
      <c r="L472" s="136"/>
      <c r="M472" s="36"/>
      <c r="N472" s="136"/>
      <c r="O472" s="136"/>
      <c r="P472" s="136"/>
      <c r="Q472" s="136"/>
      <c r="R472" s="36"/>
      <c r="S472" s="136">
        <f t="shared" si="50"/>
        <v>0</v>
      </c>
      <c r="T472" s="61">
        <v>25.99</v>
      </c>
      <c r="U472" s="114">
        <f t="shared" si="55"/>
        <v>0.20791999999999999</v>
      </c>
      <c r="X472" s="5"/>
      <c r="Y472" s="10" t="e">
        <f t="shared" si="56"/>
        <v>#REF!</v>
      </c>
      <c r="AB472" s="5"/>
      <c r="AC472" s="5"/>
      <c r="AD472" s="10" t="e">
        <f t="shared" si="53"/>
        <v>#REF!</v>
      </c>
    </row>
    <row r="473" spans="1:30" hidden="1" x14ac:dyDescent="0.35">
      <c r="A473" s="120">
        <v>202307468</v>
      </c>
      <c r="B473" s="57">
        <v>45129</v>
      </c>
      <c r="C473" s="37" t="s">
        <v>910</v>
      </c>
      <c r="D473" s="21" t="str">
        <f>VLOOKUP(C473,'Customer List'!$A$3:$N$4129,2,0)</f>
        <v xml:space="preserve">FOOD REPUBLIC PTE LTD                                  Causeway Point @Ice Shop, Woodlands Square #04-01 Causeway Point Singapore 738099                                                        </v>
      </c>
      <c r="E473" s="42" t="s">
        <v>789</v>
      </c>
      <c r="F473" s="50">
        <v>225</v>
      </c>
      <c r="G473" s="128">
        <v>18</v>
      </c>
      <c r="H473" s="50"/>
      <c r="I473" s="113"/>
      <c r="J473" s="21"/>
      <c r="K473" s="50">
        <f t="shared" si="54"/>
        <v>243</v>
      </c>
      <c r="L473" s="136"/>
      <c r="M473" s="36"/>
      <c r="N473" s="136"/>
      <c r="O473" s="136"/>
      <c r="P473" s="136">
        <f>K473</f>
        <v>243</v>
      </c>
      <c r="Q473" s="136"/>
      <c r="R473" s="36"/>
      <c r="S473" s="136">
        <f t="shared" si="50"/>
        <v>0</v>
      </c>
      <c r="T473" s="61">
        <v>95.92</v>
      </c>
      <c r="U473" s="114">
        <f t="shared" si="55"/>
        <v>0.39473251028806583</v>
      </c>
      <c r="X473" s="5"/>
      <c r="Y473" s="10" t="e">
        <f t="shared" si="56"/>
        <v>#REF!</v>
      </c>
      <c r="AB473" s="5"/>
      <c r="AC473" s="5"/>
      <c r="AD473" s="10" t="e">
        <f t="shared" si="53"/>
        <v>#REF!</v>
      </c>
    </row>
    <row r="474" spans="1:30" hidden="1" x14ac:dyDescent="0.35">
      <c r="A474" s="120">
        <v>202307469</v>
      </c>
      <c r="B474" s="57">
        <v>45129</v>
      </c>
      <c r="C474" s="37" t="s">
        <v>833</v>
      </c>
      <c r="D474" s="21" t="str">
        <f>VLOOKUP(C474,'Customer List'!$A$3:$N$4129,2,0)</f>
        <v>RED LANTERN RESTAURANT PTE LTD                  249 Sembawang Road   Singapore 758352</v>
      </c>
      <c r="E474" s="42" t="s">
        <v>789</v>
      </c>
      <c r="F474" s="50">
        <v>118.8</v>
      </c>
      <c r="G474" s="128">
        <v>9.5</v>
      </c>
      <c r="H474" s="50"/>
      <c r="I474" s="113"/>
      <c r="J474" s="21"/>
      <c r="K474" s="50">
        <f t="shared" si="54"/>
        <v>128.30000000000001</v>
      </c>
      <c r="L474" s="136"/>
      <c r="M474" s="36"/>
      <c r="N474" s="136"/>
      <c r="O474" s="136"/>
      <c r="P474" s="36"/>
      <c r="Q474" s="136">
        <f>K474</f>
        <v>128.30000000000001</v>
      </c>
      <c r="R474" s="36"/>
      <c r="S474" s="136">
        <f t="shared" si="50"/>
        <v>0</v>
      </c>
      <c r="T474" s="61">
        <v>35.119999999999997</v>
      </c>
      <c r="U474" s="114">
        <f t="shared" si="55"/>
        <v>0.27373343725643018</v>
      </c>
      <c r="X474" s="5"/>
      <c r="Y474" s="10" t="e">
        <f t="shared" si="56"/>
        <v>#REF!</v>
      </c>
      <c r="AB474" s="5"/>
      <c r="AC474" s="5"/>
      <c r="AD474" s="10" t="e">
        <f t="shared" si="53"/>
        <v>#REF!</v>
      </c>
    </row>
    <row r="475" spans="1:30" hidden="1" x14ac:dyDescent="0.35">
      <c r="A475" s="120">
        <v>202307470</v>
      </c>
      <c r="B475" s="57">
        <v>45131</v>
      </c>
      <c r="C475" s="37" t="s">
        <v>634</v>
      </c>
      <c r="D475" s="21" t="str">
        <f>VLOOKUP(C475,'Customer List'!$A$3:$N$4129,2,0)</f>
        <v xml:space="preserve">Zhu Fang Ruo                                                11 Canberra Road #01-05. Singapore 759775.              </v>
      </c>
      <c r="E475" s="42" t="s">
        <v>694</v>
      </c>
      <c r="F475" s="50">
        <v>260.5</v>
      </c>
      <c r="G475" s="128">
        <v>20.84</v>
      </c>
      <c r="H475" s="50"/>
      <c r="I475" s="113"/>
      <c r="J475" s="21"/>
      <c r="K475" s="50">
        <f t="shared" si="54"/>
        <v>281.33999999999997</v>
      </c>
      <c r="L475" s="136"/>
      <c r="M475" s="136"/>
      <c r="N475" s="136"/>
      <c r="O475" s="136"/>
      <c r="P475" s="36"/>
      <c r="Q475" s="136">
        <f>K475</f>
        <v>281.33999999999997</v>
      </c>
      <c r="R475" s="36"/>
      <c r="S475" s="136">
        <f t="shared" si="50"/>
        <v>0</v>
      </c>
      <c r="T475" s="61">
        <v>39.950000000000003</v>
      </c>
      <c r="U475" s="114">
        <f t="shared" si="55"/>
        <v>0.14199900476292032</v>
      </c>
      <c r="X475" s="5"/>
      <c r="Y475" s="10" t="e">
        <f t="shared" si="56"/>
        <v>#REF!</v>
      </c>
      <c r="AB475" s="5"/>
      <c r="AC475" s="5"/>
      <c r="AD475" s="10" t="e">
        <f t="shared" si="53"/>
        <v>#REF!</v>
      </c>
    </row>
    <row r="476" spans="1:30" hidden="1" x14ac:dyDescent="0.35">
      <c r="A476" s="120">
        <v>202307471</v>
      </c>
      <c r="B476" s="57">
        <v>45131</v>
      </c>
      <c r="C476" s="37" t="s">
        <v>1006</v>
      </c>
      <c r="D476" s="21" t="str">
        <f>VLOOKUP(C476,'Customer List'!$A$3:$N$4129,2,0)</f>
        <v>KOPI TAN                                                                                                                       BUKIT CANBERRA</v>
      </c>
      <c r="E476" s="42" t="s">
        <v>11</v>
      </c>
      <c r="F476" s="50">
        <v>125</v>
      </c>
      <c r="G476" s="128">
        <v>10</v>
      </c>
      <c r="H476" s="50"/>
      <c r="I476" s="113"/>
      <c r="J476" s="21"/>
      <c r="K476" s="50">
        <f t="shared" si="54"/>
        <v>135</v>
      </c>
      <c r="L476" s="136"/>
      <c r="M476" s="36"/>
      <c r="N476" s="36"/>
      <c r="O476" s="136"/>
      <c r="P476" s="36"/>
      <c r="Q476" s="136">
        <f>K476</f>
        <v>135</v>
      </c>
      <c r="R476" s="36"/>
      <c r="S476" s="136">
        <f t="shared" si="50"/>
        <v>0</v>
      </c>
      <c r="T476" s="61">
        <v>87.96</v>
      </c>
      <c r="U476" s="114">
        <f t="shared" si="55"/>
        <v>0.65155555555555555</v>
      </c>
      <c r="X476" s="5"/>
      <c r="Y476" s="10" t="e">
        <f t="shared" si="56"/>
        <v>#REF!</v>
      </c>
      <c r="AB476" s="5"/>
      <c r="AC476" s="5"/>
      <c r="AD476" s="10" t="e">
        <f t="shared" si="53"/>
        <v>#REF!</v>
      </c>
    </row>
    <row r="477" spans="1:30" hidden="1" x14ac:dyDescent="0.35">
      <c r="A477" s="120">
        <v>202307472</v>
      </c>
      <c r="B477" s="57">
        <v>45131</v>
      </c>
      <c r="C477" s="37" t="s">
        <v>991</v>
      </c>
      <c r="D477" s="21" t="str">
        <f>VLOOKUP(C477,'Customer List'!$A$3:$N$4129,2,0)</f>
        <v xml:space="preserve">Koufu - Tim Sum                                                Blk 511 Canberra Road, #01-01      Sembawang Mart, Singapore 750511                                                        </v>
      </c>
      <c r="E477" s="42" t="s">
        <v>694</v>
      </c>
      <c r="F477" s="50">
        <v>84</v>
      </c>
      <c r="G477" s="128">
        <v>6.72</v>
      </c>
      <c r="H477" s="50"/>
      <c r="I477" s="113"/>
      <c r="J477" s="21"/>
      <c r="K477" s="50">
        <f t="shared" si="54"/>
        <v>90.72</v>
      </c>
      <c r="L477" s="136">
        <f>K477</f>
        <v>90.72</v>
      </c>
      <c r="M477" s="36"/>
      <c r="N477" s="136"/>
      <c r="O477" s="36"/>
      <c r="P477" s="136"/>
      <c r="Q477" s="136"/>
      <c r="R477" s="36"/>
      <c r="S477" s="136">
        <f t="shared" si="50"/>
        <v>0</v>
      </c>
      <c r="T477" s="61">
        <v>10.72</v>
      </c>
      <c r="U477" s="114">
        <f t="shared" si="55"/>
        <v>0.11816578483245151</v>
      </c>
      <c r="X477" s="5"/>
      <c r="Y477" s="10" t="e">
        <f t="shared" si="56"/>
        <v>#REF!</v>
      </c>
      <c r="AB477" s="5"/>
      <c r="AC477" s="5"/>
      <c r="AD477" s="10" t="e">
        <f t="shared" si="53"/>
        <v>#REF!</v>
      </c>
    </row>
    <row r="478" spans="1:30" hidden="1" x14ac:dyDescent="0.35">
      <c r="A478" s="120">
        <v>202307473</v>
      </c>
      <c r="B478" s="57">
        <v>45131</v>
      </c>
      <c r="C478" s="37" t="s">
        <v>448</v>
      </c>
      <c r="D478" s="21" t="str">
        <f>VLOOKUP(C478,'Customer List'!$A$3:$N$4129,2,0)</f>
        <v>Combined Stalls                                    Junction 8. 9 Bishan Place                            #04-01. Junction 8 Shopping Centre. Singapore 579837</v>
      </c>
      <c r="E478" s="42" t="s">
        <v>789</v>
      </c>
      <c r="F478" s="50">
        <v>295.7</v>
      </c>
      <c r="G478" s="128">
        <v>23.66</v>
      </c>
      <c r="H478" s="50"/>
      <c r="I478" s="113"/>
      <c r="J478" s="21"/>
      <c r="K478" s="160">
        <f t="shared" si="54"/>
        <v>319.36</v>
      </c>
      <c r="L478" s="136"/>
      <c r="M478" s="36"/>
      <c r="N478" s="136"/>
      <c r="O478" s="136">
        <f>K478</f>
        <v>319.36</v>
      </c>
      <c r="P478" s="36"/>
      <c r="Q478" s="136"/>
      <c r="R478" s="36"/>
      <c r="S478" s="136">
        <f t="shared" si="50"/>
        <v>0</v>
      </c>
      <c r="T478" s="61">
        <v>95.65</v>
      </c>
      <c r="U478" s="114">
        <f t="shared" si="55"/>
        <v>0.29950526052104209</v>
      </c>
      <c r="X478" s="5"/>
      <c r="Y478" s="10" t="e">
        <f t="shared" si="56"/>
        <v>#REF!</v>
      </c>
      <c r="AB478" s="5"/>
      <c r="AC478" s="5"/>
      <c r="AD478" s="10" t="e">
        <f t="shared" si="53"/>
        <v>#REF!</v>
      </c>
    </row>
    <row r="479" spans="1:30" x14ac:dyDescent="0.35">
      <c r="A479" s="120">
        <v>202307474</v>
      </c>
      <c r="B479" s="57">
        <v>45131</v>
      </c>
      <c r="C479" s="37" t="s">
        <v>630</v>
      </c>
      <c r="D479" s="21" t="str">
        <f>VLOOKUP(C479,'Customer List'!$A$3:$N$4129,2,0)</f>
        <v>Drink &amp; Dessert Stall                                  252 North Bridge Road.                                #03-15/16/17 Raffles City Shopping Centre.  Singapore 189768.</v>
      </c>
      <c r="E479" s="42" t="s">
        <v>789</v>
      </c>
      <c r="F479" s="50">
        <v>370.6</v>
      </c>
      <c r="G479" s="128">
        <v>29.65</v>
      </c>
      <c r="H479" s="50"/>
      <c r="I479" s="113"/>
      <c r="J479" s="21"/>
      <c r="K479" s="160">
        <f t="shared" si="54"/>
        <v>400.25</v>
      </c>
      <c r="L479" s="136"/>
      <c r="M479" s="36"/>
      <c r="N479" s="136"/>
      <c r="O479" s="136">
        <f>K479</f>
        <v>400.25</v>
      </c>
      <c r="P479" s="36"/>
      <c r="Q479" s="136"/>
      <c r="R479" s="36"/>
      <c r="S479" s="136">
        <f t="shared" si="50"/>
        <v>0</v>
      </c>
      <c r="T479" s="61">
        <v>107.76</v>
      </c>
      <c r="U479" s="114">
        <f t="shared" si="55"/>
        <v>0.2692317301686446</v>
      </c>
      <c r="X479" s="5"/>
      <c r="Y479" s="10" t="e">
        <f t="shared" si="56"/>
        <v>#REF!</v>
      </c>
      <c r="AB479" s="5"/>
      <c r="AC479" s="5"/>
      <c r="AD479" s="10" t="e">
        <f t="shared" si="53"/>
        <v>#REF!</v>
      </c>
    </row>
    <row r="480" spans="1:30" hidden="1" x14ac:dyDescent="0.35">
      <c r="A480" s="120">
        <v>202307475</v>
      </c>
      <c r="B480" s="57">
        <v>45131</v>
      </c>
      <c r="C480" s="37" t="s">
        <v>722</v>
      </c>
      <c r="D480" s="21" t="str">
        <f>VLOOKUP(C480,'Customer List'!$A$3:$N$4129,2,0)</f>
        <v>Koufu -喜多福                                                 Blk 267 Compassvale Link                           #01-02 Singapore 540267</v>
      </c>
      <c r="E480" s="42" t="s">
        <v>694</v>
      </c>
      <c r="F480" s="50">
        <v>158</v>
      </c>
      <c r="G480" s="128">
        <v>12.64</v>
      </c>
      <c r="H480" s="50"/>
      <c r="I480" s="113"/>
      <c r="J480" s="21"/>
      <c r="K480" s="50">
        <f t="shared" si="54"/>
        <v>170.64</v>
      </c>
      <c r="L480" s="136">
        <f>K480</f>
        <v>170.64</v>
      </c>
      <c r="M480" s="36"/>
      <c r="N480" s="36"/>
      <c r="O480" s="36"/>
      <c r="P480" s="36"/>
      <c r="Q480" s="136"/>
      <c r="R480" s="36"/>
      <c r="S480" s="136">
        <f t="shared" si="50"/>
        <v>0</v>
      </c>
      <c r="T480" s="61">
        <v>33.24</v>
      </c>
      <c r="U480" s="114">
        <f t="shared" si="55"/>
        <v>0.1947960618846695</v>
      </c>
      <c r="X480" s="5"/>
      <c r="Y480" s="10"/>
      <c r="AB480" s="5"/>
      <c r="AC480" s="5"/>
      <c r="AD480" s="10"/>
    </row>
    <row r="481" spans="1:30" hidden="1" x14ac:dyDescent="0.35">
      <c r="A481" s="120">
        <v>202307476</v>
      </c>
      <c r="B481" s="57">
        <v>45131</v>
      </c>
      <c r="C481" s="37" t="s">
        <v>717</v>
      </c>
      <c r="D481" s="21" t="str">
        <f>VLOOKUP(C481,'Customer List'!$A$3:$N$4129,2,0)</f>
        <v>美江冷热甜品                                           Blk 503 #01-15 West Coast Drive Singapore 120503</v>
      </c>
      <c r="E481" s="42" t="s">
        <v>789</v>
      </c>
      <c r="F481" s="50">
        <v>133.61000000000001</v>
      </c>
      <c r="G481" s="128">
        <v>10.69</v>
      </c>
      <c r="H481" s="50">
        <v>144.30000000000001</v>
      </c>
      <c r="I481" s="113">
        <v>45131</v>
      </c>
      <c r="J481" s="21"/>
      <c r="K481" s="50">
        <f t="shared" si="54"/>
        <v>0</v>
      </c>
      <c r="L481" s="136"/>
      <c r="M481" s="36"/>
      <c r="N481" s="36"/>
      <c r="O481" s="36"/>
      <c r="P481" s="36"/>
      <c r="Q481" s="136"/>
      <c r="R481" s="36"/>
      <c r="S481" s="136">
        <f t="shared" si="50"/>
        <v>0</v>
      </c>
      <c r="T481" s="61">
        <v>31.68</v>
      </c>
      <c r="U481" s="114">
        <f t="shared" si="55"/>
        <v>0.21954261954261953</v>
      </c>
      <c r="X481" s="5"/>
      <c r="Y481" s="10" t="e">
        <f>Y479-X481</f>
        <v>#REF!</v>
      </c>
      <c r="AB481" s="5"/>
      <c r="AC481" s="5"/>
      <c r="AD481" s="10" t="e">
        <f>AD479+AB481-AC481</f>
        <v>#REF!</v>
      </c>
    </row>
    <row r="482" spans="1:30" hidden="1" x14ac:dyDescent="0.35">
      <c r="A482" s="120">
        <v>202307477</v>
      </c>
      <c r="B482" s="57">
        <v>45131</v>
      </c>
      <c r="C482" s="37" t="s">
        <v>649</v>
      </c>
      <c r="D482" s="21" t="str">
        <f>VLOOKUP(C482,'Customer List'!$A$3:$N$4129,2,0)</f>
        <v xml:space="preserve">KOPITIAM INVESTMENT PTE LTD                      Block 15, Woodlands Loop.                #01-28, Singapore   738322.           </v>
      </c>
      <c r="E482" s="42" t="s">
        <v>11</v>
      </c>
      <c r="F482" s="50">
        <v>308</v>
      </c>
      <c r="G482" s="128">
        <v>24.64</v>
      </c>
      <c r="H482" s="50"/>
      <c r="I482" s="113"/>
      <c r="J482" s="21"/>
      <c r="K482" s="50">
        <f t="shared" si="54"/>
        <v>332.64</v>
      </c>
      <c r="L482" s="136"/>
      <c r="M482" s="36"/>
      <c r="N482" s="36"/>
      <c r="O482" s="136"/>
      <c r="P482" s="36"/>
      <c r="Q482" s="136">
        <f>K482</f>
        <v>332.64</v>
      </c>
      <c r="R482" s="36"/>
      <c r="S482" s="136">
        <f t="shared" si="50"/>
        <v>0</v>
      </c>
      <c r="T482" s="61">
        <v>68</v>
      </c>
      <c r="U482" s="114">
        <f t="shared" si="55"/>
        <v>0.20442520442520443</v>
      </c>
      <c r="X482" s="5"/>
      <c r="Y482" s="10" t="e">
        <f t="shared" si="56"/>
        <v>#REF!</v>
      </c>
      <c r="AB482" s="5"/>
      <c r="AC482" s="5"/>
      <c r="AD482" s="10" t="e">
        <f t="shared" si="53"/>
        <v>#REF!</v>
      </c>
    </row>
    <row r="483" spans="1:30" hidden="1" x14ac:dyDescent="0.35">
      <c r="A483" s="120">
        <v>202307478</v>
      </c>
      <c r="B483" s="57">
        <v>45131</v>
      </c>
      <c r="C483" s="37" t="s">
        <v>776</v>
      </c>
      <c r="D483" s="21" t="str">
        <f>VLOOKUP(C483,'Customer List'!$A$3:$N$4129,2,0)</f>
        <v>R&amp;B TEA SINGAPORE                                  2 BAYFRONT AVENUE #B2-49/53 MARINA BAY SANDS, SINGAPORE 018972</v>
      </c>
      <c r="E483" s="42" t="s">
        <v>789</v>
      </c>
      <c r="F483" s="50">
        <v>120</v>
      </c>
      <c r="G483" s="128">
        <v>9.6</v>
      </c>
      <c r="H483" s="50"/>
      <c r="I483" s="113"/>
      <c r="J483" s="21"/>
      <c r="K483" s="50">
        <f t="shared" si="54"/>
        <v>129.6</v>
      </c>
      <c r="L483" s="136"/>
      <c r="M483" s="36"/>
      <c r="N483" s="136">
        <f>K483</f>
        <v>129.6</v>
      </c>
      <c r="O483" s="36"/>
      <c r="P483" s="36"/>
      <c r="Q483" s="136"/>
      <c r="R483" s="36"/>
      <c r="S483" s="136">
        <f t="shared" si="50"/>
        <v>0</v>
      </c>
      <c r="T483" s="61">
        <v>47.04</v>
      </c>
      <c r="U483" s="114">
        <f t="shared" si="55"/>
        <v>0.36296296296296299</v>
      </c>
      <c r="X483" s="5"/>
      <c r="Y483" s="10" t="e">
        <f t="shared" si="56"/>
        <v>#REF!</v>
      </c>
      <c r="AB483" s="5"/>
      <c r="AC483" s="5"/>
      <c r="AD483" s="10" t="e">
        <f t="shared" si="53"/>
        <v>#REF!</v>
      </c>
    </row>
    <row r="484" spans="1:30" hidden="1" x14ac:dyDescent="0.35">
      <c r="A484" s="120">
        <v>202307479</v>
      </c>
      <c r="B484" s="57">
        <v>45131</v>
      </c>
      <c r="C484" s="37" t="s">
        <v>783</v>
      </c>
      <c r="D484" s="21" t="str">
        <f>VLOOKUP(C484,'Customer List'!$A$3:$N$4129,2,0)</f>
        <v>Tiong Bahru Soya Bean                                                        52 Tiong Bahru Road #02-63.    Singapore 168716</v>
      </c>
      <c r="E484" s="42" t="s">
        <v>789</v>
      </c>
      <c r="F484" s="50">
        <v>61</v>
      </c>
      <c r="G484" s="128">
        <v>4.88</v>
      </c>
      <c r="H484" s="50">
        <v>65.88</v>
      </c>
      <c r="I484" s="113">
        <v>45131</v>
      </c>
      <c r="J484" s="21"/>
      <c r="K484" s="50">
        <f t="shared" si="54"/>
        <v>0</v>
      </c>
      <c r="L484" s="136"/>
      <c r="M484" s="36"/>
      <c r="N484" s="36"/>
      <c r="O484" s="136"/>
      <c r="P484" s="136"/>
      <c r="Q484" s="136"/>
      <c r="R484" s="36"/>
      <c r="S484" s="136">
        <f t="shared" si="50"/>
        <v>0</v>
      </c>
      <c r="U484" s="114">
        <f t="shared" si="55"/>
        <v>0</v>
      </c>
      <c r="X484" s="5"/>
      <c r="Y484" s="10" t="e">
        <f t="shared" si="56"/>
        <v>#REF!</v>
      </c>
      <c r="AB484" s="5"/>
      <c r="AC484" s="5"/>
      <c r="AD484" s="10" t="e">
        <f t="shared" si="53"/>
        <v>#REF!</v>
      </c>
    </row>
    <row r="485" spans="1:30" hidden="1" x14ac:dyDescent="0.35">
      <c r="A485" s="120">
        <v>202307480</v>
      </c>
      <c r="B485" s="57">
        <v>45131</v>
      </c>
      <c r="C485" s="37" t="s">
        <v>627</v>
      </c>
      <c r="D485" s="21" t="str">
        <f>VLOOKUP(C485,'Customer List'!$A$3:$N$4129,2,0)</f>
        <v>Balestier Market Pte Ltd                       411, Balestier Road.                         Singapore 329930                                                (Drink Stall)</v>
      </c>
      <c r="E485" s="42" t="s">
        <v>789</v>
      </c>
      <c r="F485" s="50">
        <v>346.5</v>
      </c>
      <c r="G485" s="128">
        <v>27.72</v>
      </c>
      <c r="H485" s="50"/>
      <c r="I485" s="113"/>
      <c r="J485" s="21"/>
      <c r="K485" s="50">
        <f t="shared" si="54"/>
        <v>374.22</v>
      </c>
      <c r="L485" s="136"/>
      <c r="M485" s="36"/>
      <c r="N485" s="36"/>
      <c r="O485" s="136"/>
      <c r="P485" s="136"/>
      <c r="Q485" s="136">
        <f>K485</f>
        <v>374.22</v>
      </c>
      <c r="R485" s="36"/>
      <c r="S485" s="136">
        <f t="shared" si="50"/>
        <v>0</v>
      </c>
      <c r="T485" s="61">
        <v>66.7</v>
      </c>
      <c r="U485" s="114">
        <f t="shared" si="55"/>
        <v>0.17823740045962266</v>
      </c>
      <c r="X485" s="5"/>
      <c r="Y485" s="10" t="e">
        <f t="shared" si="56"/>
        <v>#REF!</v>
      </c>
      <c r="AB485" s="5"/>
      <c r="AC485" s="5"/>
      <c r="AD485" s="10" t="e">
        <f t="shared" si="53"/>
        <v>#REF!</v>
      </c>
    </row>
    <row r="486" spans="1:30" hidden="1" x14ac:dyDescent="0.35">
      <c r="A486" s="120">
        <v>202307481</v>
      </c>
      <c r="B486" s="57">
        <v>45131</v>
      </c>
      <c r="C486" s="37" t="s">
        <v>628</v>
      </c>
      <c r="D486" s="21" t="str">
        <f>VLOOKUP(C486,'Customer List'!$A$3:$N$4129,2,0)</f>
        <v xml:space="preserve">Balestier Market Pte Ltd                      411, Balestier Road.                          Singapore 329930                                      (Dessert Stall) </v>
      </c>
      <c r="E486" s="42" t="s">
        <v>789</v>
      </c>
      <c r="F486" s="50">
        <v>583.9</v>
      </c>
      <c r="G486" s="128">
        <v>46.71</v>
      </c>
      <c r="H486" s="50"/>
      <c r="I486" s="113"/>
      <c r="J486" s="21"/>
      <c r="K486" s="50">
        <f t="shared" si="54"/>
        <v>630.61</v>
      </c>
      <c r="L486" s="136"/>
      <c r="M486" s="36"/>
      <c r="N486" s="36"/>
      <c r="O486" s="136"/>
      <c r="P486" s="36"/>
      <c r="Q486" s="136">
        <f>K486</f>
        <v>630.61</v>
      </c>
      <c r="R486" s="36"/>
      <c r="S486" s="136">
        <f t="shared" si="50"/>
        <v>0</v>
      </c>
      <c r="T486" s="61">
        <v>170.62</v>
      </c>
      <c r="U486" s="114">
        <f t="shared" si="55"/>
        <v>0.27056342271768608</v>
      </c>
      <c r="X486" s="5"/>
      <c r="Y486" s="10" t="e">
        <f t="shared" si="56"/>
        <v>#REF!</v>
      </c>
      <c r="AB486" s="5"/>
      <c r="AC486" s="5"/>
      <c r="AD486" s="10" t="e">
        <f t="shared" si="53"/>
        <v>#REF!</v>
      </c>
    </row>
    <row r="487" spans="1:30" hidden="1" x14ac:dyDescent="0.35">
      <c r="A487" s="120">
        <v>202307482</v>
      </c>
      <c r="B487" s="57">
        <v>45131</v>
      </c>
      <c r="C487" s="37" t="s">
        <v>636</v>
      </c>
      <c r="D487" s="21" t="str">
        <f>VLOOKUP(C487,'Customer List'!$A$3:$N$4129,2,0)</f>
        <v>通发甜品                                                                   Blk 409 Ang Mo Kio Ave 10.                      #01-18 Singapore 560409</v>
      </c>
      <c r="E487" s="42" t="s">
        <v>789</v>
      </c>
      <c r="F487" s="50">
        <v>330.19</v>
      </c>
      <c r="G487" s="128">
        <v>26.41</v>
      </c>
      <c r="H487" s="50">
        <v>356</v>
      </c>
      <c r="I487" s="113">
        <v>45131</v>
      </c>
      <c r="J487" s="21"/>
      <c r="K487" s="50">
        <f t="shared" si="54"/>
        <v>0.60000000000002274</v>
      </c>
      <c r="L487" s="136"/>
      <c r="M487" s="36"/>
      <c r="N487" s="36"/>
      <c r="O487" s="136"/>
      <c r="P487" s="136"/>
      <c r="Q487" s="136"/>
      <c r="R487" s="36"/>
      <c r="S487" s="136">
        <f t="shared" si="50"/>
        <v>0.60000000000002274</v>
      </c>
      <c r="T487" s="61">
        <v>90.61</v>
      </c>
      <c r="U487" s="114">
        <f t="shared" si="55"/>
        <v>0.25409422321929331</v>
      </c>
      <c r="X487" s="5"/>
      <c r="Y487" s="10" t="e">
        <f t="shared" si="56"/>
        <v>#REF!</v>
      </c>
      <c r="AB487" s="5"/>
      <c r="AC487" s="5"/>
      <c r="AD487" s="10" t="e">
        <f t="shared" si="53"/>
        <v>#REF!</v>
      </c>
    </row>
    <row r="488" spans="1:30" hidden="1" x14ac:dyDescent="0.35">
      <c r="A488" s="120">
        <v>202307483</v>
      </c>
      <c r="B488" s="57">
        <v>45131</v>
      </c>
      <c r="C488" s="37" t="s">
        <v>634</v>
      </c>
      <c r="D488" s="21" t="str">
        <f>VLOOKUP(C488,'Customer List'!$A$3:$N$4129,2,0)</f>
        <v xml:space="preserve">Zhu Fang Ruo                                                11 Canberra Road #01-05. Singapore 759775.              </v>
      </c>
      <c r="E488" s="42" t="s">
        <v>789</v>
      </c>
      <c r="F488" s="50">
        <v>254.5</v>
      </c>
      <c r="G488" s="128">
        <v>20.36</v>
      </c>
      <c r="H488" s="50"/>
      <c r="I488" s="113"/>
      <c r="J488" s="21"/>
      <c r="K488" s="50">
        <f t="shared" si="54"/>
        <v>274.86</v>
      </c>
      <c r="L488" s="36"/>
      <c r="M488" s="36"/>
      <c r="N488" s="136"/>
      <c r="O488" s="136"/>
      <c r="P488" s="36"/>
      <c r="Q488" s="136">
        <f>K488</f>
        <v>274.86</v>
      </c>
      <c r="R488" s="36"/>
      <c r="S488" s="136">
        <f t="shared" si="50"/>
        <v>0</v>
      </c>
      <c r="T488" s="61">
        <v>61.38</v>
      </c>
      <c r="U488" s="114">
        <f t="shared" si="55"/>
        <v>0.22331368696791093</v>
      </c>
      <c r="X488" s="5"/>
      <c r="Y488" s="10" t="e">
        <f t="shared" si="56"/>
        <v>#REF!</v>
      </c>
      <c r="AB488" s="5"/>
      <c r="AC488" s="5"/>
      <c r="AD488" s="10" t="e">
        <f t="shared" si="53"/>
        <v>#REF!</v>
      </c>
    </row>
    <row r="489" spans="1:30" hidden="1" x14ac:dyDescent="0.35">
      <c r="A489" s="120">
        <v>202307484</v>
      </c>
      <c r="B489" s="57">
        <v>45131</v>
      </c>
      <c r="C489" s="37" t="s">
        <v>629</v>
      </c>
      <c r="D489" s="21" t="str">
        <f>VLOOKUP(C489,'Customer List'!$A$3:$N$4129,2,0)</f>
        <v xml:space="preserve">Koufu - Dessert                                        632, Bukit Batok Central #01-132 Singapore 650632                                                </v>
      </c>
      <c r="E489" s="42" t="s">
        <v>789</v>
      </c>
      <c r="F489" s="50">
        <v>215.8</v>
      </c>
      <c r="G489" s="128">
        <v>17.260000000000002</v>
      </c>
      <c r="H489" s="50"/>
      <c r="I489" s="113"/>
      <c r="J489" s="21"/>
      <c r="K489" s="50">
        <f t="shared" si="54"/>
        <v>233.06</v>
      </c>
      <c r="L489" s="136">
        <f>K489</f>
        <v>233.06</v>
      </c>
      <c r="M489" s="36"/>
      <c r="N489" s="136"/>
      <c r="O489" s="136"/>
      <c r="P489" s="136"/>
      <c r="Q489" s="136"/>
      <c r="R489" s="36"/>
      <c r="S489" s="136">
        <f t="shared" si="50"/>
        <v>0</v>
      </c>
      <c r="T489" s="61">
        <v>49.34</v>
      </c>
      <c r="U489" s="114">
        <f t="shared" si="55"/>
        <v>0.21170514030721704</v>
      </c>
      <c r="X489" s="5"/>
      <c r="Y489" s="10" t="e">
        <f t="shared" si="56"/>
        <v>#REF!</v>
      </c>
      <c r="AB489" s="5"/>
      <c r="AC489" s="5"/>
      <c r="AD489" s="10" t="e">
        <f t="shared" si="53"/>
        <v>#REF!</v>
      </c>
    </row>
    <row r="490" spans="1:30" hidden="1" x14ac:dyDescent="0.35">
      <c r="A490" s="120">
        <v>202307485</v>
      </c>
      <c r="B490" s="57">
        <v>45131</v>
      </c>
      <c r="C490" s="37" t="s">
        <v>915</v>
      </c>
      <c r="D490" s="21" t="str">
        <f>VLOOKUP(C490,'Customer List'!$A$3:$N$4129,2,0)</f>
        <v xml:space="preserve">FOOD REPUBLIC PTE LTD                                  Causeway Point @Ice Shop, Woodlands Square #04-01 Causeway Point Singapore 738099                                                        </v>
      </c>
      <c r="E490" s="42" t="s">
        <v>694</v>
      </c>
      <c r="F490" s="50">
        <v>146.6</v>
      </c>
      <c r="G490" s="128">
        <v>11.73</v>
      </c>
      <c r="H490" s="50"/>
      <c r="I490" s="113"/>
      <c r="J490" s="21"/>
      <c r="K490" s="50">
        <f t="shared" si="54"/>
        <v>158.32999999999998</v>
      </c>
      <c r="L490" s="136"/>
      <c r="M490" s="36"/>
      <c r="N490" s="136"/>
      <c r="O490" s="36"/>
      <c r="P490" s="136">
        <f>K490</f>
        <v>158.32999999999998</v>
      </c>
      <c r="Q490" s="136"/>
      <c r="R490" s="36"/>
      <c r="S490" s="136">
        <f t="shared" si="50"/>
        <v>0</v>
      </c>
      <c r="T490" s="61">
        <v>47.99</v>
      </c>
      <c r="U490" s="114">
        <f t="shared" si="55"/>
        <v>0.30310111791827199</v>
      </c>
      <c r="X490" s="5"/>
      <c r="Y490" s="10" t="e">
        <f t="shared" si="56"/>
        <v>#REF!</v>
      </c>
      <c r="AB490" s="5"/>
      <c r="AC490" s="5"/>
      <c r="AD490" s="10" t="e">
        <f t="shared" si="53"/>
        <v>#REF!</v>
      </c>
    </row>
    <row r="491" spans="1:30" hidden="1" x14ac:dyDescent="0.35">
      <c r="A491" s="120">
        <v>202307486</v>
      </c>
      <c r="B491" s="57">
        <v>45131</v>
      </c>
      <c r="C491" s="37" t="s">
        <v>635</v>
      </c>
      <c r="D491" s="21" t="str">
        <f>VLOOKUP(C491,'Customer List'!$A$3:$N$4129,2,0)</f>
        <v>顺发冷热清汤                                        Blk 190B Rivervale Drive                    #08-960 Singapore 542190</v>
      </c>
      <c r="E491" s="42" t="s">
        <v>694</v>
      </c>
      <c r="F491" s="50">
        <v>117.78</v>
      </c>
      <c r="G491" s="128">
        <v>9.42</v>
      </c>
      <c r="H491" s="50"/>
      <c r="I491" s="113"/>
      <c r="J491" s="21"/>
      <c r="K491" s="50">
        <f t="shared" si="54"/>
        <v>127.2</v>
      </c>
      <c r="L491" s="136"/>
      <c r="M491" s="36"/>
      <c r="N491" s="36"/>
      <c r="O491" s="136"/>
      <c r="P491" s="136"/>
      <c r="Q491" s="36"/>
      <c r="R491" s="36"/>
      <c r="S491" s="136">
        <f t="shared" si="50"/>
        <v>127.2</v>
      </c>
      <c r="T491" s="61">
        <v>32.659999999999997</v>
      </c>
      <c r="U491" s="114">
        <f t="shared" si="55"/>
        <v>0.25676100628930815</v>
      </c>
      <c r="X491" s="5"/>
      <c r="Y491" s="10" t="e">
        <f t="shared" si="56"/>
        <v>#REF!</v>
      </c>
      <c r="AB491" s="5"/>
      <c r="AC491" s="5"/>
      <c r="AD491" s="10" t="e">
        <f t="shared" si="53"/>
        <v>#REF!</v>
      </c>
    </row>
    <row r="492" spans="1:30" hidden="1" x14ac:dyDescent="0.35">
      <c r="A492" s="120">
        <v>202307487</v>
      </c>
      <c r="B492" s="57">
        <v>45131</v>
      </c>
      <c r="C492" s="37" t="s">
        <v>802</v>
      </c>
      <c r="D492" s="21" t="str">
        <f>VLOOKUP(C492,'Customer List'!$A$3:$N$4129,2,0)</f>
        <v>R&amp;B TEA SINGAPORE                                                 LE QUEST, 4 BUKIT BATOK STREET 41 #01-47 SINGAPORE 657991</v>
      </c>
      <c r="E492" s="42" t="s">
        <v>789</v>
      </c>
      <c r="F492" s="50">
        <v>58.6</v>
      </c>
      <c r="G492" s="128">
        <v>4.6900000000000004</v>
      </c>
      <c r="H492" s="50"/>
      <c r="I492" s="113"/>
      <c r="J492" s="21"/>
      <c r="K492" s="50">
        <f t="shared" si="54"/>
        <v>63.29</v>
      </c>
      <c r="L492" s="136"/>
      <c r="M492" s="36"/>
      <c r="N492" s="136">
        <f>K492</f>
        <v>63.29</v>
      </c>
      <c r="O492" s="36"/>
      <c r="P492" s="36"/>
      <c r="Q492" s="136"/>
      <c r="R492" s="36"/>
      <c r="S492" s="136">
        <f t="shared" si="50"/>
        <v>0</v>
      </c>
      <c r="T492" s="61">
        <v>30.08</v>
      </c>
      <c r="U492" s="114">
        <f t="shared" si="55"/>
        <v>0.4752725549059883</v>
      </c>
      <c r="X492" s="5"/>
      <c r="Y492" s="10" t="e">
        <f t="shared" si="56"/>
        <v>#REF!</v>
      </c>
      <c r="AB492" s="5"/>
      <c r="AC492" s="5"/>
      <c r="AD492" s="10" t="e">
        <f t="shared" si="53"/>
        <v>#REF!</v>
      </c>
    </row>
    <row r="493" spans="1:30" hidden="1" x14ac:dyDescent="0.35">
      <c r="A493" s="120">
        <v>202307488</v>
      </c>
      <c r="B493" s="57">
        <v>45131</v>
      </c>
      <c r="C493" s="37" t="s">
        <v>998</v>
      </c>
      <c r="D493" s="21" t="str">
        <f>VLOOKUP(C493,'Customer List'!$A$3:$N$4129,2,0)</f>
        <v xml:space="preserve">Koufu - Dessert                                                                                          Tampines Street 32,   Tampines Mart. Singapore 529287.             </v>
      </c>
      <c r="E493" s="42" t="s">
        <v>694</v>
      </c>
      <c r="F493" s="50">
        <v>225</v>
      </c>
      <c r="G493" s="128">
        <v>18</v>
      </c>
      <c r="H493" s="50"/>
      <c r="I493" s="113"/>
      <c r="J493" s="21"/>
      <c r="K493" s="50">
        <f t="shared" si="54"/>
        <v>243</v>
      </c>
      <c r="L493" s="136">
        <f>K493</f>
        <v>243</v>
      </c>
      <c r="M493" s="36"/>
      <c r="N493" s="36"/>
      <c r="O493" s="136"/>
      <c r="P493" s="136"/>
      <c r="Q493" s="136"/>
      <c r="R493" s="36"/>
      <c r="S493" s="136">
        <f t="shared" si="50"/>
        <v>0</v>
      </c>
      <c r="T493" s="61">
        <v>46.77</v>
      </c>
      <c r="U493" s="114">
        <f t="shared" si="55"/>
        <v>0.19246913580246916</v>
      </c>
      <c r="X493" s="5"/>
      <c r="Y493" s="10" t="e">
        <f t="shared" si="56"/>
        <v>#REF!</v>
      </c>
      <c r="AB493" s="5"/>
      <c r="AC493" s="5"/>
      <c r="AD493" s="10" t="e">
        <f t="shared" si="53"/>
        <v>#REF!</v>
      </c>
    </row>
    <row r="494" spans="1:30" hidden="1" x14ac:dyDescent="0.35">
      <c r="A494" s="120">
        <v>202307489</v>
      </c>
      <c r="B494" s="57">
        <v>45131</v>
      </c>
      <c r="C494" s="37" t="s">
        <v>998</v>
      </c>
      <c r="D494" s="21" t="str">
        <f>VLOOKUP(C494,'Customer List'!$A$3:$N$4129,2,0)</f>
        <v xml:space="preserve">Koufu - Dessert                                                                                          Tampines Street 32,   Tampines Mart. Singapore 529287.             </v>
      </c>
      <c r="E494" s="42" t="s">
        <v>694</v>
      </c>
      <c r="F494" s="50">
        <v>32.9</v>
      </c>
      <c r="G494" s="128">
        <v>2.63</v>
      </c>
      <c r="H494" s="50"/>
      <c r="I494" s="113"/>
      <c r="J494" s="21"/>
      <c r="K494" s="50">
        <f t="shared" si="54"/>
        <v>35.53</v>
      </c>
      <c r="L494" s="136">
        <f>K494</f>
        <v>35.53</v>
      </c>
      <c r="M494" s="36"/>
      <c r="N494" s="36"/>
      <c r="O494" s="36"/>
      <c r="P494" s="136"/>
      <c r="Q494" s="136"/>
      <c r="R494" s="36"/>
      <c r="S494" s="136">
        <f t="shared" si="50"/>
        <v>0</v>
      </c>
      <c r="T494" s="61">
        <v>17.2</v>
      </c>
      <c r="U494" s="114">
        <f t="shared" si="55"/>
        <v>0.48409794539825496</v>
      </c>
      <c r="X494" s="5"/>
      <c r="Y494" s="10" t="e">
        <f t="shared" si="56"/>
        <v>#REF!</v>
      </c>
      <c r="AB494" s="5"/>
      <c r="AC494" s="5"/>
      <c r="AD494" s="10" t="e">
        <f t="shared" si="53"/>
        <v>#REF!</v>
      </c>
    </row>
    <row r="495" spans="1:30" hidden="1" x14ac:dyDescent="0.35">
      <c r="A495" s="120">
        <v>202307490</v>
      </c>
      <c r="B495" s="57">
        <v>45131</v>
      </c>
      <c r="C495" s="37" t="s">
        <v>132</v>
      </c>
      <c r="D495" s="21" t="str">
        <f>VLOOKUP(C495,'Customer List'!$A$3:$N$4129,2,0)</f>
        <v>K&amp;B                                                                  Blk 15, Woodland Loop.                           #03-10 Singapore 738322</v>
      </c>
      <c r="E495" s="42" t="s">
        <v>694</v>
      </c>
      <c r="F495" s="50">
        <v>217.5</v>
      </c>
      <c r="G495" s="128">
        <v>17.399999999999999</v>
      </c>
      <c r="H495" s="50">
        <v>234.9</v>
      </c>
      <c r="I495" s="113">
        <v>45131</v>
      </c>
      <c r="J495" s="21"/>
      <c r="K495" s="50">
        <f t="shared" si="54"/>
        <v>0</v>
      </c>
      <c r="L495" s="36"/>
      <c r="M495" s="36"/>
      <c r="N495" s="136"/>
      <c r="O495" s="136"/>
      <c r="P495" s="36"/>
      <c r="Q495" s="136"/>
      <c r="R495" s="36"/>
      <c r="S495" s="136">
        <f t="shared" si="50"/>
        <v>0</v>
      </c>
      <c r="T495" s="61">
        <v>57.03</v>
      </c>
      <c r="U495" s="114">
        <f t="shared" si="55"/>
        <v>0.24278416347381865</v>
      </c>
      <c r="X495" s="5"/>
      <c r="Y495" s="10" t="e">
        <f t="shared" si="56"/>
        <v>#REF!</v>
      </c>
      <c r="AB495" s="5"/>
      <c r="AC495" s="5"/>
      <c r="AD495" s="10" t="e">
        <f t="shared" si="53"/>
        <v>#REF!</v>
      </c>
    </row>
    <row r="496" spans="1:30" hidden="1" x14ac:dyDescent="0.35">
      <c r="A496" s="120">
        <v>202307491</v>
      </c>
      <c r="B496" s="57">
        <v>45131</v>
      </c>
      <c r="C496" s="37" t="s">
        <v>458</v>
      </c>
      <c r="D496" s="21" t="str">
        <f>VLOOKUP(C496,'Customer List'!$A$3:$N$4129,2,0)</f>
        <v>KOPI TAN                                                                                                                       BUKIT CANBERRA</v>
      </c>
      <c r="E496" s="42" t="s">
        <v>694</v>
      </c>
      <c r="F496" s="50">
        <v>284.5</v>
      </c>
      <c r="G496" s="128">
        <v>22.76</v>
      </c>
      <c r="H496" s="50"/>
      <c r="I496" s="113"/>
      <c r="J496" s="21"/>
      <c r="K496" s="50">
        <f t="shared" si="54"/>
        <v>307.26</v>
      </c>
      <c r="L496" s="36"/>
      <c r="M496" s="36"/>
      <c r="N496" s="36"/>
      <c r="O496" s="136"/>
      <c r="P496" s="36"/>
      <c r="Q496" s="136">
        <f>K496</f>
        <v>307.26</v>
      </c>
      <c r="R496" s="36"/>
      <c r="S496" s="136">
        <f t="shared" si="50"/>
        <v>0</v>
      </c>
      <c r="T496" s="61">
        <v>191.89</v>
      </c>
      <c r="U496" s="114">
        <f t="shared" si="55"/>
        <v>0.62451995053049536</v>
      </c>
      <c r="X496" s="5"/>
      <c r="Y496" s="10" t="e">
        <f t="shared" si="56"/>
        <v>#REF!</v>
      </c>
      <c r="AB496" s="5"/>
      <c r="AC496" s="5"/>
      <c r="AD496" s="10" t="e">
        <f t="shared" si="53"/>
        <v>#REF!</v>
      </c>
    </row>
    <row r="497" spans="1:30" hidden="1" x14ac:dyDescent="0.35">
      <c r="A497" s="120">
        <v>202307492</v>
      </c>
      <c r="B497" s="57">
        <v>45132</v>
      </c>
      <c r="C497" s="37" t="s">
        <v>117</v>
      </c>
      <c r="D497" s="21" t="str">
        <f>VLOOKUP(C497,'Customer List'!$A$3:$N$4129,2,0)</f>
        <v xml:space="preserve">Koufu - Dessert                                              Block 168 Punggol Field #01-01      Punggol Plaza Singapore 820168               </v>
      </c>
      <c r="E497" s="42" t="s">
        <v>694</v>
      </c>
      <c r="F497" s="50">
        <v>335.2</v>
      </c>
      <c r="G497" s="128">
        <v>26.82</v>
      </c>
      <c r="H497" s="50"/>
      <c r="I497" s="113"/>
      <c r="J497" s="21"/>
      <c r="K497" s="50">
        <f t="shared" si="54"/>
        <v>362.02</v>
      </c>
      <c r="L497" s="136">
        <f>K497</f>
        <v>362.02</v>
      </c>
      <c r="M497" s="36"/>
      <c r="N497" s="36"/>
      <c r="O497" s="36"/>
      <c r="P497" s="36"/>
      <c r="Q497" s="136"/>
      <c r="R497" s="36"/>
      <c r="S497" s="136">
        <f t="shared" si="50"/>
        <v>0</v>
      </c>
      <c r="T497" s="61">
        <v>94.12</v>
      </c>
      <c r="U497" s="114">
        <f t="shared" si="55"/>
        <v>0.25998563615269876</v>
      </c>
      <c r="X497" s="5"/>
      <c r="Y497" s="10" t="e">
        <f t="shared" si="56"/>
        <v>#REF!</v>
      </c>
      <c r="AB497" s="5"/>
      <c r="AC497" s="5"/>
      <c r="AD497" s="10" t="e">
        <f t="shared" si="53"/>
        <v>#REF!</v>
      </c>
    </row>
    <row r="498" spans="1:30" hidden="1" x14ac:dyDescent="0.35">
      <c r="A498" s="120">
        <v>202307493</v>
      </c>
      <c r="B498" s="57">
        <v>45132</v>
      </c>
      <c r="C498" s="37" t="s">
        <v>800</v>
      </c>
      <c r="D498" s="21" t="str">
        <f>VLOOKUP(C498,'Customer List'!$A$3:$N$4129,2,0)</f>
        <v>R&amp;B TEA SINGAPORE                                                  3 SIMEI STREET 6 #01-04                     EAST POINT MALL, SINGAPORE 528833</v>
      </c>
      <c r="E498" s="42" t="s">
        <v>694</v>
      </c>
      <c r="F498" s="50">
        <v>46.5</v>
      </c>
      <c r="G498" s="128">
        <v>3.72</v>
      </c>
      <c r="H498" s="50"/>
      <c r="I498" s="113"/>
      <c r="J498" s="21"/>
      <c r="K498" s="50">
        <f t="shared" si="54"/>
        <v>50.22</v>
      </c>
      <c r="L498" s="136"/>
      <c r="M498" s="36"/>
      <c r="N498" s="136">
        <f>K498</f>
        <v>50.22</v>
      </c>
      <c r="O498" s="136"/>
      <c r="P498" s="36"/>
      <c r="Q498" s="136"/>
      <c r="R498" s="36"/>
      <c r="S498" s="136">
        <f t="shared" si="50"/>
        <v>0</v>
      </c>
      <c r="T498" s="61">
        <v>25.56</v>
      </c>
      <c r="U498" s="114">
        <f t="shared" si="55"/>
        <v>0.50896057347670254</v>
      </c>
      <c r="X498" s="5"/>
      <c r="Y498" s="10" t="e">
        <f t="shared" si="56"/>
        <v>#REF!</v>
      </c>
      <c r="AB498" s="5"/>
      <c r="AC498" s="5"/>
      <c r="AD498" s="10" t="e">
        <f t="shared" si="53"/>
        <v>#REF!</v>
      </c>
    </row>
    <row r="499" spans="1:30" hidden="1" x14ac:dyDescent="0.35">
      <c r="A499" s="120">
        <v>202307494</v>
      </c>
      <c r="B499" s="57">
        <v>45132</v>
      </c>
      <c r="C499" s="37" t="s">
        <v>89</v>
      </c>
      <c r="D499" s="21" t="str">
        <f>VLOOKUP(C499,'Customer List'!$A$3:$N$4129,2,0)</f>
        <v>Fork &amp; Spoon                                               Block 768 Woodlands Ave 6 #01-30/31 Singapore 730768                                         (Dessert)</v>
      </c>
      <c r="E499" s="42" t="s">
        <v>789</v>
      </c>
      <c r="F499" s="50">
        <v>671.1</v>
      </c>
      <c r="G499" s="128">
        <f t="shared" ref="G499" si="57">F499*0.08</f>
        <v>53.688000000000002</v>
      </c>
      <c r="H499" s="50"/>
      <c r="I499" s="113"/>
      <c r="J499" s="21"/>
      <c r="K499" s="50">
        <f t="shared" si="54"/>
        <v>724.78800000000001</v>
      </c>
      <c r="L499" s="136">
        <f>K499</f>
        <v>724.78800000000001</v>
      </c>
      <c r="M499" s="36"/>
      <c r="N499" s="36"/>
      <c r="O499" s="136"/>
      <c r="P499" s="36"/>
      <c r="Q499" s="136"/>
      <c r="R499" s="36"/>
      <c r="S499" s="136">
        <f t="shared" si="50"/>
        <v>0</v>
      </c>
      <c r="T499" s="61">
        <v>142.96</v>
      </c>
      <c r="U499" s="114">
        <f t="shared" si="55"/>
        <v>0.19724388372875931</v>
      </c>
      <c r="X499" s="5"/>
      <c r="Y499" s="10" t="e">
        <f t="shared" si="56"/>
        <v>#REF!</v>
      </c>
      <c r="AB499" s="5"/>
      <c r="AC499" s="5"/>
      <c r="AD499" s="10" t="e">
        <f t="shared" si="53"/>
        <v>#REF!</v>
      </c>
    </row>
    <row r="500" spans="1:30" hidden="1" x14ac:dyDescent="0.35">
      <c r="A500" s="120">
        <v>202307495</v>
      </c>
      <c r="B500" s="57">
        <v>45132</v>
      </c>
      <c r="C500" s="37" t="s">
        <v>643</v>
      </c>
      <c r="D500" s="21" t="str">
        <f>VLOOKUP(C500,'Customer List'!$A$3:$N$4129,2,0)</f>
        <v>SELETAR COUNTRY CLUB                                   101, Seletar Club Road. Singapore 798273</v>
      </c>
      <c r="E500" s="42" t="s">
        <v>694</v>
      </c>
      <c r="F500" s="50">
        <v>98.5</v>
      </c>
      <c r="G500" s="128">
        <v>7.88</v>
      </c>
      <c r="H500" s="50"/>
      <c r="I500" s="113"/>
      <c r="J500" s="21"/>
      <c r="K500" s="50">
        <f t="shared" si="54"/>
        <v>106.38</v>
      </c>
      <c r="L500" s="136"/>
      <c r="M500" s="36"/>
      <c r="N500" s="136"/>
      <c r="O500" s="136"/>
      <c r="P500" s="36"/>
      <c r="Q500" s="136">
        <f>K500</f>
        <v>106.38</v>
      </c>
      <c r="R500" s="36"/>
      <c r="S500" s="136">
        <f t="shared" si="50"/>
        <v>0</v>
      </c>
      <c r="T500" s="61">
        <v>21</v>
      </c>
      <c r="U500" s="114">
        <f t="shared" si="55"/>
        <v>0.19740552735476594</v>
      </c>
      <c r="X500" s="5"/>
      <c r="Y500" s="10" t="e">
        <f t="shared" si="56"/>
        <v>#REF!</v>
      </c>
      <c r="AB500" s="5"/>
      <c r="AC500" s="5"/>
      <c r="AD500" s="10" t="e">
        <f t="shared" si="53"/>
        <v>#REF!</v>
      </c>
    </row>
    <row r="501" spans="1:30" hidden="1" x14ac:dyDescent="0.35">
      <c r="A501" s="120">
        <v>202307496</v>
      </c>
      <c r="B501" s="57">
        <v>45132</v>
      </c>
      <c r="C501" s="37" t="s">
        <v>186</v>
      </c>
      <c r="D501" s="21" t="str">
        <f>VLOOKUP(C501,'Customer List'!$A$3:$N$4129,2,0)</f>
        <v>Penang Place Restaurant &amp; Catering   Suntec  City,                                                       3 Temasek Boulevard                                                                 #02-314/315/316                         Singapore 038983</v>
      </c>
      <c r="E501" s="42" t="s">
        <v>789</v>
      </c>
      <c r="F501" s="50">
        <v>181.94</v>
      </c>
      <c r="G501" s="128">
        <v>14.56</v>
      </c>
      <c r="H501" s="50">
        <v>196.5</v>
      </c>
      <c r="I501" s="113">
        <v>45132</v>
      </c>
      <c r="J501" s="21"/>
      <c r="K501" s="50">
        <f t="shared" si="54"/>
        <v>0</v>
      </c>
      <c r="L501" s="136"/>
      <c r="M501" s="136"/>
      <c r="N501" s="36"/>
      <c r="O501" s="36"/>
      <c r="P501" s="136"/>
      <c r="Q501" s="136"/>
      <c r="R501" s="36"/>
      <c r="S501" s="136">
        <f t="shared" si="50"/>
        <v>0</v>
      </c>
      <c r="T501" s="61">
        <v>70.900000000000006</v>
      </c>
      <c r="U501" s="114">
        <f t="shared" si="55"/>
        <v>0.36081424936386769</v>
      </c>
      <c r="X501" s="5"/>
      <c r="Y501" s="10" t="e">
        <f t="shared" si="56"/>
        <v>#REF!</v>
      </c>
      <c r="AB501" s="5"/>
      <c r="AC501" s="5"/>
      <c r="AD501" s="10" t="e">
        <f t="shared" si="53"/>
        <v>#REF!</v>
      </c>
    </row>
    <row r="502" spans="1:30" hidden="1" x14ac:dyDescent="0.35">
      <c r="A502" s="120">
        <v>202307497</v>
      </c>
      <c r="B502" s="57">
        <v>45132</v>
      </c>
      <c r="C502" s="37" t="s">
        <v>116</v>
      </c>
      <c r="D502" s="21" t="str">
        <f>VLOOKUP(C502,'Customer List'!$A$3:$N$4129,2,0)</f>
        <v xml:space="preserve"> Punggol OASIS (Gourmet Paradise)      681 Punggol Drive #04-01               OASIS Terraces, Singapore 820681</v>
      </c>
      <c r="E502" s="42" t="s">
        <v>694</v>
      </c>
      <c r="F502" s="50">
        <v>620.9</v>
      </c>
      <c r="G502" s="128">
        <v>49.67</v>
      </c>
      <c r="H502" s="50"/>
      <c r="I502" s="113"/>
      <c r="J502" s="21"/>
      <c r="K502" s="50">
        <f t="shared" si="54"/>
        <v>670.56999999999994</v>
      </c>
      <c r="L502" s="136">
        <f>K502</f>
        <v>670.56999999999994</v>
      </c>
      <c r="M502" s="36"/>
      <c r="N502" s="136"/>
      <c r="O502" s="36"/>
      <c r="P502" s="136"/>
      <c r="Q502" s="36"/>
      <c r="R502" s="36"/>
      <c r="S502" s="136">
        <f t="shared" si="50"/>
        <v>0</v>
      </c>
      <c r="T502" s="61">
        <v>162.91</v>
      </c>
      <c r="U502" s="114">
        <f t="shared" si="55"/>
        <v>0.24294257124535845</v>
      </c>
      <c r="X502" s="5"/>
      <c r="Y502" s="10" t="e">
        <f t="shared" si="56"/>
        <v>#REF!</v>
      </c>
      <c r="AB502" s="5"/>
      <c r="AC502" s="5"/>
      <c r="AD502" s="10" t="e">
        <f t="shared" si="53"/>
        <v>#REF!</v>
      </c>
    </row>
    <row r="503" spans="1:30" hidden="1" x14ac:dyDescent="0.35">
      <c r="A503" s="120">
        <v>202307498</v>
      </c>
      <c r="B503" s="57">
        <v>45132</v>
      </c>
      <c r="C503" s="37" t="s">
        <v>467</v>
      </c>
      <c r="D503" s="21" t="str">
        <f>VLOOKUP(C503,'Customer List'!$A$3:$N$4129,2,0)</f>
        <v>Café 107 Pte Ltd                                                                             107 Serangoon North Ave 1, #01-671 Singapore 550107.</v>
      </c>
      <c r="E503" s="42" t="s">
        <v>694</v>
      </c>
      <c r="F503" s="50">
        <v>96</v>
      </c>
      <c r="G503" s="128">
        <v>7.68</v>
      </c>
      <c r="H503" s="50">
        <v>103.68</v>
      </c>
      <c r="I503" s="113">
        <v>45132</v>
      </c>
      <c r="J503" s="21"/>
      <c r="K503" s="50">
        <f t="shared" si="54"/>
        <v>0</v>
      </c>
      <c r="L503" s="136"/>
      <c r="M503" s="36"/>
      <c r="N503" s="136"/>
      <c r="O503" s="36"/>
      <c r="P503" s="36"/>
      <c r="Q503" s="136"/>
      <c r="R503" s="36"/>
      <c r="S503" s="136">
        <f t="shared" si="50"/>
        <v>0</v>
      </c>
      <c r="U503" s="114">
        <f t="shared" si="55"/>
        <v>0</v>
      </c>
      <c r="X503" s="5"/>
      <c r="Y503" s="10" t="e">
        <f t="shared" si="56"/>
        <v>#REF!</v>
      </c>
      <c r="AB503" s="5"/>
      <c r="AC503" s="5"/>
      <c r="AD503" s="10" t="e">
        <f t="shared" si="53"/>
        <v>#REF!</v>
      </c>
    </row>
    <row r="504" spans="1:30" hidden="1" x14ac:dyDescent="0.35">
      <c r="A504" s="120">
        <v>202307499</v>
      </c>
      <c r="B504" s="57">
        <v>45132</v>
      </c>
      <c r="C504" s="37" t="s">
        <v>600</v>
      </c>
      <c r="D504" s="21" t="str">
        <f>VLOOKUP(C504,'Customer List'!$A$3:$N$4129,2,0)</f>
        <v xml:space="preserve">FOOD REPUBLIC PTE LTD                                  Somerset Orchard@Ice shop No: 17   313 Orchard Road #05-01                Singapore 238895                           </v>
      </c>
      <c r="E504" s="42" t="s">
        <v>789</v>
      </c>
      <c r="F504" s="50">
        <v>190.2</v>
      </c>
      <c r="G504" s="128">
        <v>15.22</v>
      </c>
      <c r="H504" s="50"/>
      <c r="I504" s="113"/>
      <c r="J504" s="21"/>
      <c r="K504" s="50">
        <f t="shared" si="54"/>
        <v>205.42</v>
      </c>
      <c r="L504" s="136"/>
      <c r="M504" s="36"/>
      <c r="N504" s="136"/>
      <c r="O504" s="36"/>
      <c r="P504" s="136">
        <f>K504</f>
        <v>205.42</v>
      </c>
      <c r="Q504" s="136"/>
      <c r="R504" s="36"/>
      <c r="S504" s="136">
        <f t="shared" si="50"/>
        <v>0</v>
      </c>
      <c r="T504" s="61">
        <v>60.15</v>
      </c>
      <c r="U504" s="114">
        <f t="shared" si="55"/>
        <v>0.29281472105929318</v>
      </c>
      <c r="X504" s="5"/>
      <c r="Y504" s="10" t="e">
        <f t="shared" si="56"/>
        <v>#REF!</v>
      </c>
      <c r="AB504" s="5"/>
      <c r="AC504" s="5"/>
      <c r="AD504" s="10" t="e">
        <f t="shared" si="53"/>
        <v>#REF!</v>
      </c>
    </row>
    <row r="505" spans="1:30" hidden="1" x14ac:dyDescent="0.35">
      <c r="A505" s="120">
        <v>202307500</v>
      </c>
      <c r="B505" s="57">
        <v>45132</v>
      </c>
      <c r="C505" s="37" t="s">
        <v>526</v>
      </c>
      <c r="D505" s="21" t="str">
        <f>VLOOKUP(C505,'Customer List'!$A$3:$N$4129,2,0)</f>
        <v xml:space="preserve">FOOD REPUBLIC PTE LTD                                  Somerset Orchard@JUICE BAR No: 17   313 Orchard Road #05-01                Singapore 238895                           </v>
      </c>
      <c r="E505" s="42" t="s">
        <v>789</v>
      </c>
      <c r="F505" s="50">
        <v>16.5</v>
      </c>
      <c r="G505" s="128">
        <v>1.32</v>
      </c>
      <c r="H505" s="50"/>
      <c r="I505" s="113"/>
      <c r="J505" s="21"/>
      <c r="K505" s="50">
        <f t="shared" si="54"/>
        <v>17.82</v>
      </c>
      <c r="L505" s="136"/>
      <c r="M505" s="36"/>
      <c r="N505" s="136"/>
      <c r="O505" s="36"/>
      <c r="P505" s="136">
        <f>K505</f>
        <v>17.82</v>
      </c>
      <c r="Q505" s="36"/>
      <c r="R505" s="36"/>
      <c r="S505" s="136">
        <f t="shared" si="50"/>
        <v>0</v>
      </c>
      <c r="T505" s="61">
        <v>5.5</v>
      </c>
      <c r="U505" s="114">
        <f t="shared" si="55"/>
        <v>0.30864197530864196</v>
      </c>
      <c r="X505" s="5"/>
      <c r="Y505" s="10" t="e">
        <f t="shared" si="56"/>
        <v>#REF!</v>
      </c>
      <c r="AB505" s="5"/>
      <c r="AC505" s="5"/>
      <c r="AD505" s="10" t="e">
        <f t="shared" ref="AD505:AD561" si="58">AD504+AB505-AC505</f>
        <v>#REF!</v>
      </c>
    </row>
    <row r="506" spans="1:30" hidden="1" x14ac:dyDescent="0.35">
      <c r="A506" s="120">
        <v>202307501</v>
      </c>
      <c r="B506" s="57">
        <v>45132</v>
      </c>
      <c r="C506" s="37" t="s">
        <v>537</v>
      </c>
      <c r="D506" s="21" t="str">
        <f>VLOOKUP(C506,'Customer List'!$A$3:$N$4129,2,0)</f>
        <v xml:space="preserve">FOOD REPUBLIC PTE LTD                                  Somerset Orchard@Drink stall No: 17   313 Orchard Road #05-01                Singapore 238895                           </v>
      </c>
      <c r="E506" s="42" t="s">
        <v>789</v>
      </c>
      <c r="F506" s="50">
        <v>53.14</v>
      </c>
      <c r="G506" s="128">
        <v>4.25</v>
      </c>
      <c r="H506" s="50"/>
      <c r="I506" s="113"/>
      <c r="J506" s="21"/>
      <c r="K506" s="50">
        <f t="shared" si="54"/>
        <v>57.39</v>
      </c>
      <c r="L506" s="136"/>
      <c r="M506" s="36"/>
      <c r="N506" s="136"/>
      <c r="O506" s="36"/>
      <c r="P506" s="136">
        <f>K506</f>
        <v>57.39</v>
      </c>
      <c r="Q506" s="136"/>
      <c r="R506" s="36"/>
      <c r="S506" s="136">
        <f t="shared" si="50"/>
        <v>0</v>
      </c>
      <c r="T506" s="61">
        <v>20.13</v>
      </c>
      <c r="U506" s="114">
        <f t="shared" si="55"/>
        <v>0.35075797177208573</v>
      </c>
      <c r="X506" s="5"/>
      <c r="Y506" s="10" t="e">
        <f t="shared" si="56"/>
        <v>#REF!</v>
      </c>
      <c r="AB506" s="5"/>
      <c r="AC506" s="5"/>
      <c r="AD506" s="10" t="e">
        <f t="shared" si="58"/>
        <v>#REF!</v>
      </c>
    </row>
    <row r="507" spans="1:30" hidden="1" x14ac:dyDescent="0.35">
      <c r="A507" s="120">
        <v>202307502</v>
      </c>
      <c r="B507" s="57">
        <v>45132</v>
      </c>
      <c r="C507" s="37" t="s">
        <v>179</v>
      </c>
      <c r="D507" s="21" t="str">
        <f>VLOOKUP(C507,'Customer List'!$A$3:$N$4129,2,0)</f>
        <v>甜品站                                                        335 Smith Street. Chinatown Complex. #02-146 Singapore 050335.</v>
      </c>
      <c r="E507" s="42" t="s">
        <v>789</v>
      </c>
      <c r="F507" s="50">
        <v>188.43</v>
      </c>
      <c r="G507" s="128">
        <v>15.07</v>
      </c>
      <c r="H507" s="50">
        <v>203.5</v>
      </c>
      <c r="I507" s="113">
        <v>45132</v>
      </c>
      <c r="J507" s="21"/>
      <c r="K507" s="50">
        <f t="shared" si="54"/>
        <v>0</v>
      </c>
      <c r="L507" s="136"/>
      <c r="M507" s="36"/>
      <c r="N507" s="136"/>
      <c r="O507" s="36"/>
      <c r="P507" s="136"/>
      <c r="Q507" s="136"/>
      <c r="R507" s="36"/>
      <c r="S507" s="136">
        <f t="shared" si="50"/>
        <v>0</v>
      </c>
      <c r="T507" s="61">
        <v>52.26</v>
      </c>
      <c r="U507" s="114">
        <f t="shared" si="55"/>
        <v>0.25680589680589677</v>
      </c>
      <c r="X507" s="5"/>
      <c r="Y507" s="10" t="e">
        <f t="shared" si="56"/>
        <v>#REF!</v>
      </c>
      <c r="AB507" s="5"/>
      <c r="AC507" s="5"/>
      <c r="AD507" s="10" t="e">
        <f t="shared" si="58"/>
        <v>#REF!</v>
      </c>
    </row>
    <row r="508" spans="1:30" x14ac:dyDescent="0.35">
      <c r="A508" s="120">
        <v>202307503</v>
      </c>
      <c r="B508" s="57">
        <v>45132</v>
      </c>
      <c r="C508" s="37" t="s">
        <v>29</v>
      </c>
      <c r="D508" s="21" t="str">
        <f>VLOOKUP(C508,'Customer List'!$A$3:$N$4129,2,0)</f>
        <v>Drink &amp; Dessert Stall                                  252 North Bridge Road.                                #03-15/16/17 Raffles City Shopping Centre.  Singapore 189768.</v>
      </c>
      <c r="E508" s="42" t="s">
        <v>789</v>
      </c>
      <c r="F508" s="50">
        <v>55.8</v>
      </c>
      <c r="G508" s="128">
        <v>4.46</v>
      </c>
      <c r="H508" s="50"/>
      <c r="I508" s="113"/>
      <c r="J508" s="21"/>
      <c r="K508" s="160">
        <f t="shared" si="54"/>
        <v>60.26</v>
      </c>
      <c r="L508" s="136"/>
      <c r="M508" s="36"/>
      <c r="N508" s="36"/>
      <c r="O508" s="136">
        <f>K508</f>
        <v>60.26</v>
      </c>
      <c r="P508" s="36"/>
      <c r="Q508" s="36"/>
      <c r="R508" s="36"/>
      <c r="S508" s="136">
        <f t="shared" si="50"/>
        <v>0</v>
      </c>
      <c r="T508" s="61">
        <v>14.65</v>
      </c>
      <c r="U508" s="114">
        <f t="shared" si="55"/>
        <v>0.24311317623630935</v>
      </c>
      <c r="X508" s="5"/>
      <c r="Y508" s="10" t="e">
        <f t="shared" si="56"/>
        <v>#REF!</v>
      </c>
      <c r="AB508" s="5"/>
      <c r="AC508" s="5"/>
      <c r="AD508" s="10" t="e">
        <f t="shared" si="58"/>
        <v>#REF!</v>
      </c>
    </row>
    <row r="509" spans="1:30" hidden="1" x14ac:dyDescent="0.35">
      <c r="A509" s="120">
        <v>202307504</v>
      </c>
      <c r="B509" s="57">
        <v>45132</v>
      </c>
      <c r="C509" s="37" t="s">
        <v>82</v>
      </c>
      <c r="D509" s="21" t="str">
        <f>VLOOKUP(C509,'Customer List'!$A$3:$N$4129,2,0)</f>
        <v>Drink &amp; Dessert Stall                                 CCK Lots1 Stall #15.                                   21 Choa Chu Kang Ave 4, #04-15.               Lot One Shoppers Mall. Singapore 689812</v>
      </c>
      <c r="E509" s="42" t="s">
        <v>789</v>
      </c>
      <c r="F509" s="50">
        <v>322.3</v>
      </c>
      <c r="G509" s="128">
        <v>25.78</v>
      </c>
      <c r="H509" s="50"/>
      <c r="I509" s="113"/>
      <c r="J509" s="21"/>
      <c r="K509" s="160">
        <f t="shared" si="54"/>
        <v>348.08000000000004</v>
      </c>
      <c r="L509" s="36"/>
      <c r="M509" s="36"/>
      <c r="N509" s="136"/>
      <c r="O509" s="136">
        <f>K509</f>
        <v>348.08000000000004</v>
      </c>
      <c r="P509" s="36"/>
      <c r="Q509" s="136"/>
      <c r="R509" s="36"/>
      <c r="S509" s="136">
        <f t="shared" si="50"/>
        <v>0</v>
      </c>
      <c r="T509" s="61">
        <v>101.94</v>
      </c>
      <c r="U509" s="114">
        <f t="shared" si="55"/>
        <v>0.29286370949207075</v>
      </c>
      <c r="X509" s="5"/>
      <c r="Y509" s="10" t="e">
        <f t="shared" si="56"/>
        <v>#REF!</v>
      </c>
      <c r="AB509" s="5"/>
      <c r="AC509" s="5"/>
      <c r="AD509" s="10" t="e">
        <f t="shared" si="58"/>
        <v>#REF!</v>
      </c>
    </row>
    <row r="510" spans="1:30" hidden="1" x14ac:dyDescent="0.35">
      <c r="A510" s="120">
        <v>202307505</v>
      </c>
      <c r="B510" s="57">
        <v>45132</v>
      </c>
      <c r="C510" s="37" t="s">
        <v>34</v>
      </c>
      <c r="D510" s="21" t="str">
        <f>VLOOKUP(C510,'Customer List'!$A$3:$N$4129,2,0)</f>
        <v>Combined Stalls                                              1 Kim Seng Promenade #03-116. Great World City Singapore 237994</v>
      </c>
      <c r="E510" s="42" t="s">
        <v>789</v>
      </c>
      <c r="F510" s="50">
        <v>236.8</v>
      </c>
      <c r="G510" s="128">
        <v>18.940000000000001</v>
      </c>
      <c r="H510" s="50"/>
      <c r="I510" s="113"/>
      <c r="J510" s="21"/>
      <c r="K510" s="160">
        <f t="shared" si="54"/>
        <v>255.74</v>
      </c>
      <c r="L510" s="136"/>
      <c r="M510" s="36"/>
      <c r="N510" s="136"/>
      <c r="O510" s="136">
        <f>K510</f>
        <v>255.74</v>
      </c>
      <c r="P510" s="136"/>
      <c r="Q510" s="136"/>
      <c r="R510" s="36"/>
      <c r="S510" s="136">
        <f t="shared" si="50"/>
        <v>0</v>
      </c>
      <c r="T510" s="61">
        <v>71.900000000000006</v>
      </c>
      <c r="U510" s="114">
        <f t="shared" si="55"/>
        <v>0.28114491280206461</v>
      </c>
      <c r="X510" s="5"/>
      <c r="Y510" s="10" t="e">
        <f t="shared" si="56"/>
        <v>#REF!</v>
      </c>
      <c r="AB510" s="5"/>
      <c r="AC510" s="5"/>
      <c r="AD510" s="10" t="e">
        <f t="shared" si="58"/>
        <v>#REF!</v>
      </c>
    </row>
    <row r="511" spans="1:30" hidden="1" x14ac:dyDescent="0.35">
      <c r="A511" s="120">
        <v>202307506</v>
      </c>
      <c r="B511" s="57">
        <v>45132</v>
      </c>
      <c r="C511" s="37" t="s">
        <v>897</v>
      </c>
      <c r="D511" s="21" t="str">
        <f>VLOOKUP(C511,'Customer List'!$A$3:$N$4129,2,0)</f>
        <v xml:space="preserve">FOOD REPUBLIC PTE LTD                                   Vivo City @Drink Stall #16A                                         1, Harbourfront Walk #03-01, VivoCity   Singapore 098585                           </v>
      </c>
      <c r="E511" s="42" t="s">
        <v>789</v>
      </c>
      <c r="F511" s="50">
        <v>85.7</v>
      </c>
      <c r="G511" s="128">
        <v>6.86</v>
      </c>
      <c r="H511" s="50"/>
      <c r="I511" s="113"/>
      <c r="J511" s="21"/>
      <c r="K511" s="50">
        <f t="shared" si="54"/>
        <v>92.56</v>
      </c>
      <c r="L511" s="136"/>
      <c r="M511" s="36"/>
      <c r="N511" s="136"/>
      <c r="O511" s="36"/>
      <c r="P511" s="136">
        <f>K511</f>
        <v>92.56</v>
      </c>
      <c r="Q511" s="136"/>
      <c r="R511" s="36"/>
      <c r="S511" s="136">
        <f t="shared" si="50"/>
        <v>0</v>
      </c>
      <c r="T511" s="61">
        <v>30.63</v>
      </c>
      <c r="U511" s="114">
        <f t="shared" si="55"/>
        <v>0.33092048401037161</v>
      </c>
      <c r="X511" s="5"/>
      <c r="Y511" s="10" t="e">
        <f t="shared" si="56"/>
        <v>#REF!</v>
      </c>
      <c r="AB511" s="5"/>
      <c r="AC511" s="5"/>
      <c r="AD511" s="10" t="e">
        <f t="shared" si="58"/>
        <v>#REF!</v>
      </c>
    </row>
    <row r="512" spans="1:30" hidden="1" x14ac:dyDescent="0.35">
      <c r="A512" s="120">
        <v>202307507</v>
      </c>
      <c r="B512" s="57">
        <v>45132</v>
      </c>
      <c r="C512" s="37" t="s">
        <v>895</v>
      </c>
      <c r="D512" s="21" t="str">
        <f>VLOOKUP(C512,'Customer List'!$A$3:$N$4129,2,0)</f>
        <v xml:space="preserve">FOOD REPUBLIC PTE LTD                                   Vivo City @Ice Shop #16                                         1, Harbourfront Walk #03-01, VivoCity   Singapore 098585                           </v>
      </c>
      <c r="E512" s="42" t="s">
        <v>789</v>
      </c>
      <c r="F512" s="50">
        <v>51</v>
      </c>
      <c r="G512" s="128">
        <v>4.08</v>
      </c>
      <c r="H512" s="50"/>
      <c r="I512" s="113"/>
      <c r="J512" s="21"/>
      <c r="K512" s="50">
        <f t="shared" si="54"/>
        <v>55.08</v>
      </c>
      <c r="L512" s="36"/>
      <c r="M512" s="36"/>
      <c r="N512" s="136"/>
      <c r="O512" s="36"/>
      <c r="P512" s="136">
        <f>K512</f>
        <v>55.08</v>
      </c>
      <c r="Q512" s="136"/>
      <c r="R512" s="36"/>
      <c r="S512" s="136">
        <f t="shared" si="50"/>
        <v>0</v>
      </c>
      <c r="T512" s="61">
        <v>18.829999999999998</v>
      </c>
      <c r="U512" s="114">
        <f t="shared" si="55"/>
        <v>0.34186637618010163</v>
      </c>
      <c r="X512" s="5"/>
      <c r="Y512" s="10" t="e">
        <f t="shared" si="56"/>
        <v>#REF!</v>
      </c>
      <c r="AB512" s="5"/>
      <c r="AC512" s="5"/>
      <c r="AD512" s="10" t="e">
        <f t="shared" si="58"/>
        <v>#REF!</v>
      </c>
    </row>
    <row r="513" spans="1:30" hidden="1" x14ac:dyDescent="0.35">
      <c r="A513" s="120">
        <v>202307508</v>
      </c>
      <c r="B513" s="57">
        <v>45132</v>
      </c>
      <c r="C513" s="37" t="s">
        <v>801</v>
      </c>
      <c r="D513" s="21" t="str">
        <f>VLOOKUP(C513,'Customer List'!$A$3:$N$4129,2,0)</f>
        <v>R&amp;B TEA SINGAPORE                                                 377 HOUGANG STREET 32 #B1-18, SINGAPORE 530377</v>
      </c>
      <c r="E513" s="42" t="s">
        <v>694</v>
      </c>
      <c r="F513" s="50">
        <v>38.6</v>
      </c>
      <c r="G513" s="128">
        <v>3.09</v>
      </c>
      <c r="H513" s="50"/>
      <c r="I513" s="113"/>
      <c r="J513" s="21"/>
      <c r="K513" s="50">
        <f t="shared" si="54"/>
        <v>41.69</v>
      </c>
      <c r="L513" s="36"/>
      <c r="M513" s="36"/>
      <c r="N513" s="136">
        <f>K513</f>
        <v>41.69</v>
      </c>
      <c r="O513" s="36"/>
      <c r="P513" s="36"/>
      <c r="Q513" s="136"/>
      <c r="R513" s="36"/>
      <c r="S513" s="136">
        <f t="shared" si="50"/>
        <v>0</v>
      </c>
      <c r="T513" s="61">
        <v>22.17</v>
      </c>
      <c r="U513" s="114">
        <f t="shared" si="55"/>
        <v>0.53178220196689863</v>
      </c>
      <c r="X513" s="5"/>
      <c r="Y513" s="10" t="e">
        <f t="shared" si="56"/>
        <v>#REF!</v>
      </c>
      <c r="AB513" s="5"/>
      <c r="AC513" s="5"/>
      <c r="AD513" s="10" t="e">
        <f t="shared" si="58"/>
        <v>#REF!</v>
      </c>
    </row>
    <row r="514" spans="1:30" hidden="1" x14ac:dyDescent="0.35">
      <c r="A514" s="120">
        <v>202307509</v>
      </c>
      <c r="B514" s="57">
        <v>45132</v>
      </c>
      <c r="C514" s="37" t="s">
        <v>940</v>
      </c>
      <c r="D514" s="21" t="str">
        <f>VLOOKUP(C514,'Customer List'!$A$3:$N$4129,2,0)</f>
        <v>R&amp;B TEA SINGAPORE                                                         20 TAMPINES CENTRAL #01-18 TAMPINES MRT, SINGAPORE 529538</v>
      </c>
      <c r="E514" s="42" t="s">
        <v>694</v>
      </c>
      <c r="F514" s="50">
        <v>35</v>
      </c>
      <c r="G514" s="128">
        <v>2.8</v>
      </c>
      <c r="H514" s="50"/>
      <c r="I514" s="113"/>
      <c r="J514" s="21"/>
      <c r="K514" s="50">
        <f t="shared" si="54"/>
        <v>37.799999999999997</v>
      </c>
      <c r="L514" s="136"/>
      <c r="M514" s="36"/>
      <c r="N514" s="136">
        <f>K514</f>
        <v>37.799999999999997</v>
      </c>
      <c r="O514" s="36"/>
      <c r="P514" s="36"/>
      <c r="Q514" s="36"/>
      <c r="R514" s="36"/>
      <c r="S514" s="136">
        <f t="shared" si="50"/>
        <v>0</v>
      </c>
      <c r="T514" s="61">
        <v>24.1</v>
      </c>
      <c r="U514" s="114">
        <f t="shared" si="55"/>
        <v>0.63756613756613767</v>
      </c>
      <c r="X514" s="5"/>
      <c r="Y514" s="10" t="e">
        <f t="shared" si="56"/>
        <v>#REF!</v>
      </c>
      <c r="AB514" s="5"/>
      <c r="AC514" s="5"/>
      <c r="AD514" s="10" t="e">
        <f t="shared" si="58"/>
        <v>#REF!</v>
      </c>
    </row>
    <row r="515" spans="1:30" hidden="1" x14ac:dyDescent="0.35">
      <c r="A515" s="120">
        <v>202307510</v>
      </c>
      <c r="B515" s="57">
        <v>45132</v>
      </c>
      <c r="C515" s="37" t="s">
        <v>535</v>
      </c>
      <c r="D515" s="21" t="str">
        <f>VLOOKUP(C515,'Customer List'!$A$3:$N$4129,2,0)</f>
        <v xml:space="preserve">Dessert Stall 10                                          Catholic Junior College.                                 129 Whitley Road                                     Singapore 297822                                                                                      </v>
      </c>
      <c r="E515" s="42" t="s">
        <v>694</v>
      </c>
      <c r="F515" s="50">
        <v>146</v>
      </c>
      <c r="G515" s="128">
        <f>F515*0.08</f>
        <v>11.68</v>
      </c>
      <c r="H515" s="50"/>
      <c r="I515" s="113"/>
      <c r="J515" s="21"/>
      <c r="K515" s="50">
        <f t="shared" si="54"/>
        <v>157.68</v>
      </c>
      <c r="L515" s="136"/>
      <c r="M515" s="36"/>
      <c r="N515" s="36"/>
      <c r="O515" s="36"/>
      <c r="P515" s="36"/>
      <c r="Q515" s="136">
        <f>K515</f>
        <v>157.68</v>
      </c>
      <c r="R515" s="36"/>
      <c r="S515" s="136">
        <f t="shared" si="50"/>
        <v>0</v>
      </c>
      <c r="T515" s="61">
        <v>77.31</v>
      </c>
      <c r="U515" s="114">
        <f t="shared" si="55"/>
        <v>0.49029680365296802</v>
      </c>
      <c r="X515" s="5"/>
      <c r="Y515" s="10" t="e">
        <f t="shared" si="56"/>
        <v>#REF!</v>
      </c>
      <c r="AB515" s="5"/>
      <c r="AC515" s="5"/>
      <c r="AD515" s="10" t="e">
        <f t="shared" si="58"/>
        <v>#REF!</v>
      </c>
    </row>
    <row r="516" spans="1:30" hidden="1" x14ac:dyDescent="0.35">
      <c r="A516" s="120">
        <v>202307511</v>
      </c>
      <c r="B516" s="57">
        <v>45132</v>
      </c>
      <c r="C516" s="37" t="s">
        <v>189</v>
      </c>
      <c r="D516" s="21" t="str">
        <f>VLOOKUP(C516,'Customer List'!$A$3:$N$4129,2,0)</f>
        <v>Jalan Besar Dessert Stall                     Block 166, Berseh Food Centre,         Jalan Besar #02-58,                               Singapore 208877</v>
      </c>
      <c r="E516" s="42" t="s">
        <v>694</v>
      </c>
      <c r="F516" s="50">
        <v>238.06</v>
      </c>
      <c r="G516" s="128">
        <v>19.04</v>
      </c>
      <c r="H516" s="50">
        <f>F516+G516</f>
        <v>257.10000000000002</v>
      </c>
      <c r="I516" s="113">
        <v>45136</v>
      </c>
      <c r="J516" s="21"/>
      <c r="K516" s="50">
        <f t="shared" si="54"/>
        <v>0</v>
      </c>
      <c r="L516" s="136"/>
      <c r="M516" s="36"/>
      <c r="N516" s="36"/>
      <c r="O516" s="36"/>
      <c r="P516" s="36"/>
      <c r="Q516" s="136">
        <f>K516</f>
        <v>0</v>
      </c>
      <c r="R516" s="36"/>
      <c r="S516" s="136">
        <f t="shared" si="50"/>
        <v>0</v>
      </c>
      <c r="T516" s="61">
        <v>52.68</v>
      </c>
      <c r="U516" s="114">
        <f t="shared" si="55"/>
        <v>0.20490081680280045</v>
      </c>
      <c r="X516" s="5"/>
      <c r="Y516" s="10" t="e">
        <f t="shared" si="56"/>
        <v>#REF!</v>
      </c>
      <c r="AB516" s="5"/>
      <c r="AC516" s="5"/>
      <c r="AD516" s="10" t="e">
        <f t="shared" si="58"/>
        <v>#REF!</v>
      </c>
    </row>
    <row r="517" spans="1:30" hidden="1" x14ac:dyDescent="0.35">
      <c r="A517" s="120">
        <v>202307512</v>
      </c>
      <c r="B517" s="57">
        <v>45132</v>
      </c>
      <c r="C517" s="37" t="s">
        <v>839</v>
      </c>
      <c r="D517" s="21" t="str">
        <f>VLOOKUP(C517,'Customer List'!$A$3:$N$4129,2,0)</f>
        <v>KOUFU GOURMET PTE LTD                                     1 Woodlands Height #05-01                    Singapore 737859</v>
      </c>
      <c r="E517" s="42" t="s">
        <v>694</v>
      </c>
      <c r="F517" s="50">
        <v>565</v>
      </c>
      <c r="G517" s="128">
        <v>45.2</v>
      </c>
      <c r="H517" s="50"/>
      <c r="I517" s="113"/>
      <c r="J517" s="21"/>
      <c r="K517" s="50">
        <f t="shared" si="54"/>
        <v>610.20000000000005</v>
      </c>
      <c r="L517" s="136">
        <f>K517</f>
        <v>610.20000000000005</v>
      </c>
      <c r="M517" s="36"/>
      <c r="N517" s="36"/>
      <c r="O517" s="136"/>
      <c r="P517" s="136"/>
      <c r="Q517" s="136"/>
      <c r="R517" s="36"/>
      <c r="S517" s="136">
        <f t="shared" si="50"/>
        <v>0</v>
      </c>
      <c r="T517" s="61">
        <v>62.5</v>
      </c>
      <c r="U517" s="114">
        <f t="shared" si="55"/>
        <v>0.10242543428384135</v>
      </c>
      <c r="X517" s="5"/>
      <c r="Y517" s="10" t="e">
        <f t="shared" si="56"/>
        <v>#REF!</v>
      </c>
      <c r="AB517" s="5"/>
      <c r="AC517" s="5"/>
      <c r="AD517" s="10" t="e">
        <f t="shared" si="58"/>
        <v>#REF!</v>
      </c>
    </row>
    <row r="518" spans="1:30" hidden="1" x14ac:dyDescent="0.35">
      <c r="A518" s="120">
        <v>202307513</v>
      </c>
      <c r="B518" s="57">
        <v>45132</v>
      </c>
      <c r="C518" s="37" t="s">
        <v>225</v>
      </c>
      <c r="D518" s="21" t="str">
        <f>VLOOKUP(C518,'Customer List'!$A$3:$N$4129,2,0)</f>
        <v>天凉                                                             Block 120, Bukit Merah Lane 1                        #01-41 Singapore 150120</v>
      </c>
      <c r="E518" s="42" t="s">
        <v>789</v>
      </c>
      <c r="F518" s="50">
        <v>141.07</v>
      </c>
      <c r="G518" s="128">
        <v>11.29</v>
      </c>
      <c r="H518" s="50">
        <v>152.36000000000001</v>
      </c>
      <c r="I518" s="113">
        <v>45132</v>
      </c>
      <c r="J518" s="21"/>
      <c r="K518" s="50">
        <f t="shared" si="54"/>
        <v>-2.8421709430404007E-14</v>
      </c>
      <c r="L518" s="136"/>
      <c r="M518" s="36"/>
      <c r="N518" s="36"/>
      <c r="O518" s="36"/>
      <c r="P518" s="136"/>
      <c r="Q518" s="136"/>
      <c r="R518" s="36"/>
      <c r="S518" s="136">
        <f t="shared" si="50"/>
        <v>-2.8421709430404007E-14</v>
      </c>
      <c r="T518" s="61">
        <v>35.17</v>
      </c>
      <c r="U518" s="114">
        <f t="shared" si="55"/>
        <v>0.23083486479390919</v>
      </c>
      <c r="X518" s="5"/>
      <c r="Y518" s="10" t="e">
        <f t="shared" si="56"/>
        <v>#REF!</v>
      </c>
      <c r="AB518" s="5"/>
      <c r="AC518" s="5"/>
      <c r="AD518" s="10" t="e">
        <f t="shared" si="58"/>
        <v>#REF!</v>
      </c>
    </row>
    <row r="519" spans="1:30" hidden="1" x14ac:dyDescent="0.35">
      <c r="A519" s="120">
        <v>202307514</v>
      </c>
      <c r="B519" s="57">
        <v>45132</v>
      </c>
      <c r="C519" s="37" t="s">
        <v>645</v>
      </c>
      <c r="D519" s="21" t="str">
        <f>VLOOKUP(C519,'Customer List'!$A$3:$N$4129,2,0)</f>
        <v xml:space="preserve">GOODWOOF PTE. LTD.                                                                                31 Woodlands Close #06-16        Singapore 737855          </v>
      </c>
      <c r="E519" s="42" t="s">
        <v>789</v>
      </c>
      <c r="F519" s="50">
        <v>200</v>
      </c>
      <c r="G519" s="128">
        <v>16</v>
      </c>
      <c r="H519" s="50"/>
      <c r="I519" s="113"/>
      <c r="J519" s="21"/>
      <c r="K519" s="50">
        <f t="shared" si="54"/>
        <v>216</v>
      </c>
      <c r="L519" s="136"/>
      <c r="M519" s="36"/>
      <c r="N519" s="36"/>
      <c r="O519" s="136"/>
      <c r="P519" s="136"/>
      <c r="Q519" s="136">
        <f>K519</f>
        <v>216</v>
      </c>
      <c r="R519" s="36"/>
      <c r="S519" s="136">
        <f t="shared" si="50"/>
        <v>0</v>
      </c>
      <c r="T519" s="61">
        <v>60</v>
      </c>
      <c r="U519" s="114">
        <f t="shared" si="55"/>
        <v>0.27777777777777779</v>
      </c>
      <c r="X519" s="5"/>
      <c r="Y519" s="10" t="e">
        <f t="shared" si="56"/>
        <v>#REF!</v>
      </c>
      <c r="AB519" s="5"/>
      <c r="AC519" s="5"/>
      <c r="AD519" s="10" t="e">
        <f t="shared" si="58"/>
        <v>#REF!</v>
      </c>
    </row>
    <row r="520" spans="1:30" hidden="1" x14ac:dyDescent="0.35">
      <c r="A520" s="120">
        <v>202307515</v>
      </c>
      <c r="B520" s="57">
        <v>45132</v>
      </c>
      <c r="C520" s="37" t="s">
        <v>26</v>
      </c>
      <c r="D520" s="21" t="str">
        <f>VLOOKUP(C520,'Customer List'!$A$3:$N$4129,2,0)</f>
        <v>甜甜                                                                         Tiong Bahru Market. 30 Seng Poh Road #02-15. Singapore 168898</v>
      </c>
      <c r="E520" s="42" t="s">
        <v>789</v>
      </c>
      <c r="F520" s="50">
        <v>207.5</v>
      </c>
      <c r="G520" s="128">
        <v>16.600000000000001</v>
      </c>
      <c r="H520" s="50"/>
      <c r="I520" s="113"/>
      <c r="J520" s="21"/>
      <c r="K520" s="50">
        <f t="shared" si="54"/>
        <v>224.1</v>
      </c>
      <c r="L520" s="136"/>
      <c r="M520" s="36"/>
      <c r="N520" s="36"/>
      <c r="O520" s="36"/>
      <c r="P520" s="136"/>
      <c r="Q520" s="136">
        <f>K520</f>
        <v>224.1</v>
      </c>
      <c r="R520" s="36"/>
      <c r="S520" s="136">
        <f t="shared" si="50"/>
        <v>0</v>
      </c>
      <c r="T520" s="61">
        <v>73.760000000000005</v>
      </c>
      <c r="U520" s="114">
        <f t="shared" si="55"/>
        <v>0.32913877733154845</v>
      </c>
      <c r="X520" s="5"/>
      <c r="Y520" s="10" t="e">
        <f t="shared" si="56"/>
        <v>#REF!</v>
      </c>
      <c r="AB520" s="5"/>
      <c r="AC520" s="5"/>
      <c r="AD520" s="10" t="e">
        <f t="shared" si="58"/>
        <v>#REF!</v>
      </c>
    </row>
    <row r="521" spans="1:30" hidden="1" x14ac:dyDescent="0.35">
      <c r="A521" s="120">
        <v>202307516</v>
      </c>
      <c r="B521" s="57">
        <v>45132</v>
      </c>
      <c r="C521" s="37" t="s">
        <v>149</v>
      </c>
      <c r="D521" s="21" t="str">
        <f>VLOOKUP(C521,'Customer List'!$A$3:$N$4129,2,0)</f>
        <v xml:space="preserve">顺兴                                                      Margaret Drive Hawker Centre    38A, Margaret Drive #02-24   Singapore 142038      </v>
      </c>
      <c r="E521" s="42" t="s">
        <v>789</v>
      </c>
      <c r="F521" s="50">
        <v>171.24</v>
      </c>
      <c r="G521" s="128">
        <v>13.7</v>
      </c>
      <c r="H521" s="50">
        <v>184.94</v>
      </c>
      <c r="I521" s="113">
        <v>45133</v>
      </c>
      <c r="J521" s="21"/>
      <c r="K521" s="50">
        <f t="shared" si="54"/>
        <v>0</v>
      </c>
      <c r="L521" s="136"/>
      <c r="M521" s="36"/>
      <c r="N521" s="136"/>
      <c r="O521" s="36"/>
      <c r="P521" s="36"/>
      <c r="Q521" s="136"/>
      <c r="R521" s="36"/>
      <c r="S521" s="136">
        <f t="shared" si="50"/>
        <v>0</v>
      </c>
      <c r="T521" s="61">
        <v>37.380000000000003</v>
      </c>
      <c r="U521" s="114">
        <f t="shared" si="55"/>
        <v>0.20211960635881909</v>
      </c>
      <c r="X521" s="5"/>
      <c r="Y521" s="10" t="e">
        <f t="shared" si="56"/>
        <v>#REF!</v>
      </c>
      <c r="AB521" s="5"/>
      <c r="AC521" s="5"/>
      <c r="AD521" s="10" t="e">
        <f t="shared" si="58"/>
        <v>#REF!</v>
      </c>
    </row>
    <row r="522" spans="1:30" hidden="1" x14ac:dyDescent="0.35">
      <c r="A522" s="120">
        <v>202307517</v>
      </c>
      <c r="B522" s="57">
        <v>45132</v>
      </c>
      <c r="C522" s="37" t="s">
        <v>180</v>
      </c>
      <c r="D522" s="21" t="str">
        <f>VLOOKUP(C522,'Customer List'!$A$3:$N$4129,2,0)</f>
        <v>Granny's Pancake 面煎糕                     Hong Lim Market &amp; Food Centre.    Blk 531 Upper Cross Street, #02-39 Singapore 051531</v>
      </c>
      <c r="E522" s="42" t="s">
        <v>789</v>
      </c>
      <c r="F522" s="50">
        <v>58.33</v>
      </c>
      <c r="G522" s="128">
        <v>4.67</v>
      </c>
      <c r="H522" s="50">
        <v>63</v>
      </c>
      <c r="I522" s="113">
        <v>45132</v>
      </c>
      <c r="J522" s="21"/>
      <c r="K522" s="50">
        <f t="shared" ref="K522:K585" si="59">F522+G522-H522-J522</f>
        <v>0</v>
      </c>
      <c r="L522" s="136"/>
      <c r="M522" s="36"/>
      <c r="N522" s="136"/>
      <c r="O522" s="36"/>
      <c r="P522" s="36"/>
      <c r="Q522" s="136"/>
      <c r="R522" s="36"/>
      <c r="S522" s="136">
        <f t="shared" si="50"/>
        <v>0</v>
      </c>
      <c r="T522" s="61">
        <v>8.17</v>
      </c>
      <c r="U522" s="114">
        <f t="shared" si="55"/>
        <v>0.12968253968253968</v>
      </c>
      <c r="X522" s="5"/>
      <c r="Y522" s="10" t="e">
        <f t="shared" si="56"/>
        <v>#REF!</v>
      </c>
      <c r="AB522" s="5"/>
      <c r="AC522" s="5"/>
      <c r="AD522" s="10" t="e">
        <f t="shared" si="58"/>
        <v>#REF!</v>
      </c>
    </row>
    <row r="523" spans="1:30" hidden="1" x14ac:dyDescent="0.35">
      <c r="A523" s="120">
        <v>202307518</v>
      </c>
      <c r="B523" s="57">
        <v>45132</v>
      </c>
      <c r="C523" s="37" t="s">
        <v>178</v>
      </c>
      <c r="D523" s="21" t="str">
        <f>VLOOKUP(C523,'Customer List'!$A$3:$N$4129,2,0)</f>
        <v>纯天然甘蔗汁                                       People's Park Food Centre,             32 New market Road   #01-1142 Singapore 050032</v>
      </c>
      <c r="E523" s="42" t="s">
        <v>789</v>
      </c>
      <c r="F523" s="50">
        <v>40.74</v>
      </c>
      <c r="G523" s="128">
        <v>3.26</v>
      </c>
      <c r="H523" s="50">
        <v>44</v>
      </c>
      <c r="I523" s="113">
        <v>45132</v>
      </c>
      <c r="J523" s="21"/>
      <c r="K523" s="50">
        <f t="shared" si="59"/>
        <v>0</v>
      </c>
      <c r="L523" s="136"/>
      <c r="M523" s="36"/>
      <c r="N523" s="36"/>
      <c r="O523" s="36"/>
      <c r="P523" s="36"/>
      <c r="Q523" s="136"/>
      <c r="R523" s="36"/>
      <c r="S523" s="136">
        <f t="shared" si="50"/>
        <v>0</v>
      </c>
      <c r="T523" s="61">
        <v>12.72</v>
      </c>
      <c r="U523" s="114">
        <f t="shared" si="55"/>
        <v>0.28909090909090912</v>
      </c>
      <c r="X523" s="5"/>
      <c r="Y523" s="10" t="e">
        <f t="shared" si="56"/>
        <v>#REF!</v>
      </c>
      <c r="AB523" s="5"/>
      <c r="AC523" s="5"/>
      <c r="AD523" s="10" t="e">
        <f t="shared" si="58"/>
        <v>#REF!</v>
      </c>
    </row>
    <row r="524" spans="1:30" hidden="1" x14ac:dyDescent="0.35">
      <c r="A524" s="120">
        <v>202307519</v>
      </c>
      <c r="B524" s="57">
        <v>45133</v>
      </c>
      <c r="C524" s="37" t="s">
        <v>634</v>
      </c>
      <c r="D524" s="21" t="str">
        <f>VLOOKUP(C524,'Customer List'!$A$3:$N$4129,2,0)</f>
        <v xml:space="preserve">Zhu Fang Ruo                                                11 Canberra Road #01-05. Singapore 759775.              </v>
      </c>
      <c r="E524" s="42" t="s">
        <v>694</v>
      </c>
      <c r="F524" s="50">
        <v>51</v>
      </c>
      <c r="G524" s="128">
        <v>4.08</v>
      </c>
      <c r="H524" s="50"/>
      <c r="I524" s="113"/>
      <c r="J524" s="21"/>
      <c r="K524" s="50">
        <f t="shared" si="59"/>
        <v>55.08</v>
      </c>
      <c r="L524" s="36"/>
      <c r="M524" s="36"/>
      <c r="N524" s="136"/>
      <c r="O524" s="36"/>
      <c r="P524" s="36"/>
      <c r="Q524" s="136">
        <f>K524</f>
        <v>55.08</v>
      </c>
      <c r="R524" s="36"/>
      <c r="S524" s="136">
        <f t="shared" si="50"/>
        <v>0</v>
      </c>
      <c r="T524" s="61">
        <v>13</v>
      </c>
      <c r="U524" s="114">
        <f t="shared" si="55"/>
        <v>0.23602033405954975</v>
      </c>
      <c r="X524" s="5"/>
      <c r="Y524" s="10" t="e">
        <f t="shared" si="56"/>
        <v>#REF!</v>
      </c>
      <c r="AB524" s="5"/>
      <c r="AC524" s="5"/>
      <c r="AD524" s="10" t="e">
        <f t="shared" si="58"/>
        <v>#REF!</v>
      </c>
    </row>
    <row r="525" spans="1:30" hidden="1" x14ac:dyDescent="0.35">
      <c r="A525" s="120">
        <v>202307520</v>
      </c>
      <c r="B525" s="57">
        <v>45133</v>
      </c>
      <c r="C525" s="37" t="s">
        <v>693</v>
      </c>
      <c r="D525" s="21" t="str">
        <f>VLOOKUP(C525,'Customer List'!$A$3:$N$4129,2,0)</f>
        <v>TEL: 97881171                                        Marine Terrace  Blk 57  #01-123 Singapore 440057</v>
      </c>
      <c r="E525" s="42" t="s">
        <v>694</v>
      </c>
      <c r="F525" s="50">
        <v>126.85</v>
      </c>
      <c r="G525" s="128">
        <v>10.15</v>
      </c>
      <c r="H525" s="50">
        <v>137</v>
      </c>
      <c r="I525" s="113"/>
      <c r="J525" s="21"/>
      <c r="K525" s="50">
        <f t="shared" si="59"/>
        <v>0</v>
      </c>
      <c r="L525" s="136"/>
      <c r="M525" s="36"/>
      <c r="N525" s="36"/>
      <c r="O525" s="136"/>
      <c r="P525" s="36"/>
      <c r="Q525" s="136"/>
      <c r="R525" s="36"/>
      <c r="S525" s="136">
        <f t="shared" si="50"/>
        <v>0</v>
      </c>
      <c r="T525" s="61">
        <v>78.900000000000006</v>
      </c>
      <c r="U525" s="114">
        <f t="shared" si="55"/>
        <v>0.57591240875912408</v>
      </c>
      <c r="X525" s="5"/>
      <c r="Y525" s="10" t="e">
        <f t="shared" si="56"/>
        <v>#REF!</v>
      </c>
      <c r="AB525" s="5"/>
      <c r="AC525" s="5"/>
      <c r="AD525" s="10" t="e">
        <f t="shared" si="58"/>
        <v>#REF!</v>
      </c>
    </row>
    <row r="526" spans="1:30" hidden="1" x14ac:dyDescent="0.35">
      <c r="A526" s="120">
        <v>202307521</v>
      </c>
      <c r="B526" s="57">
        <v>45133</v>
      </c>
      <c r="C526" s="37" t="s">
        <v>642</v>
      </c>
      <c r="D526" s="21" t="str">
        <f>VLOOKUP(C526,'Customer List'!$A$3:$N$4129,2,0)</f>
        <v>滨海甜品                                                      Blk 248, Simei St 5. Singapore 520120</v>
      </c>
      <c r="E526" s="42" t="s">
        <v>694</v>
      </c>
      <c r="F526" s="50">
        <v>457.3</v>
      </c>
      <c r="G526" s="128">
        <v>36.58</v>
      </c>
      <c r="H526" s="50"/>
      <c r="I526" s="113"/>
      <c r="J526" s="21"/>
      <c r="K526" s="50">
        <f t="shared" si="59"/>
        <v>493.88</v>
      </c>
      <c r="L526" s="36"/>
      <c r="M526" s="36"/>
      <c r="N526" s="36"/>
      <c r="O526" s="36"/>
      <c r="P526" s="136"/>
      <c r="Q526" s="136">
        <f>K526</f>
        <v>493.88</v>
      </c>
      <c r="R526" s="36"/>
      <c r="S526" s="136">
        <f t="shared" si="50"/>
        <v>0</v>
      </c>
      <c r="T526" s="61">
        <v>123.44</v>
      </c>
      <c r="U526" s="114">
        <f t="shared" ref="U526:U590" si="60">T526/(F526+G526)</f>
        <v>0.24993925649955454</v>
      </c>
      <c r="X526" s="5"/>
      <c r="Y526" s="10" t="e">
        <f t="shared" si="56"/>
        <v>#REF!</v>
      </c>
      <c r="AB526" s="5"/>
      <c r="AC526" s="5"/>
      <c r="AD526" s="10" t="e">
        <f t="shared" si="58"/>
        <v>#REF!</v>
      </c>
    </row>
    <row r="527" spans="1:30" hidden="1" x14ac:dyDescent="0.35">
      <c r="A527" s="120">
        <v>202307522</v>
      </c>
      <c r="B527" s="57">
        <v>45133</v>
      </c>
      <c r="C527" s="37" t="s">
        <v>659</v>
      </c>
      <c r="D527" s="21" t="str">
        <f>VLOOKUP(C527,'Customer List'!$A$3:$N$4129,2,0)</f>
        <v>TEL: 91682104                                                                                         Blk 416 BEDOK SOUTH AVE 2 SINGAPORE 460416</v>
      </c>
      <c r="E527" s="42" t="s">
        <v>694</v>
      </c>
      <c r="F527" s="50">
        <v>466.09</v>
      </c>
      <c r="G527" s="128">
        <v>37.29</v>
      </c>
      <c r="H527" s="50">
        <v>503.38</v>
      </c>
      <c r="I527" s="113">
        <v>45133</v>
      </c>
      <c r="J527" s="21"/>
      <c r="K527" s="50">
        <f t="shared" si="59"/>
        <v>0</v>
      </c>
      <c r="L527" s="36"/>
      <c r="M527" s="36"/>
      <c r="N527" s="36"/>
      <c r="O527" s="36"/>
      <c r="P527" s="136"/>
      <c r="Q527" s="136"/>
      <c r="R527" s="36"/>
      <c r="S527" s="136">
        <f t="shared" si="50"/>
        <v>0</v>
      </c>
      <c r="T527" s="61">
        <v>150.81</v>
      </c>
      <c r="U527" s="114">
        <f t="shared" si="60"/>
        <v>0.29959473956057053</v>
      </c>
      <c r="X527" s="5"/>
      <c r="Y527" s="10" t="e">
        <f t="shared" si="56"/>
        <v>#REF!</v>
      </c>
      <c r="AB527" s="5"/>
      <c r="AC527" s="5"/>
      <c r="AD527" s="10" t="e">
        <f t="shared" si="58"/>
        <v>#REF!</v>
      </c>
    </row>
    <row r="528" spans="1:30" hidden="1" x14ac:dyDescent="0.35">
      <c r="A528" s="120">
        <v>202307523</v>
      </c>
      <c r="B528" s="57">
        <v>45133</v>
      </c>
      <c r="C528" s="37" t="s">
        <v>737</v>
      </c>
      <c r="D528" s="21" t="str">
        <f>VLOOKUP(C528,'Customer List'!$A$3:$N$4129,2,0)</f>
        <v>Uncle Jim @Fresh Fruit                          Blk 110, Pasir Ris Central Hawker Centre  #01-17 Singapore 519641</v>
      </c>
      <c r="E528" s="42" t="s">
        <v>694</v>
      </c>
      <c r="F528" s="50">
        <v>90.56</v>
      </c>
      <c r="G528" s="128">
        <f t="shared" ref="G528:G575" si="61">F528*0.08</f>
        <v>7.2448000000000006</v>
      </c>
      <c r="H528" s="50">
        <v>97.8</v>
      </c>
      <c r="I528" s="113">
        <v>45133</v>
      </c>
      <c r="J528" s="21"/>
      <c r="K528" s="50">
        <f t="shared" si="59"/>
        <v>4.8000000000030241E-3</v>
      </c>
      <c r="L528" s="36"/>
      <c r="M528" s="136"/>
      <c r="N528" s="136"/>
      <c r="O528" s="36"/>
      <c r="P528" s="136"/>
      <c r="Q528" s="136"/>
      <c r="R528" s="36"/>
      <c r="S528" s="136">
        <f t="shared" si="50"/>
        <v>4.8000000000030241E-3</v>
      </c>
      <c r="T528" s="61">
        <v>38.69</v>
      </c>
      <c r="U528" s="114">
        <f t="shared" si="60"/>
        <v>0.39558385682502289</v>
      </c>
      <c r="X528" s="5"/>
      <c r="Y528" s="10" t="e">
        <f t="shared" si="56"/>
        <v>#REF!</v>
      </c>
      <c r="AB528" s="5"/>
      <c r="AC528" s="5"/>
      <c r="AD528" s="10" t="e">
        <f t="shared" si="58"/>
        <v>#REF!</v>
      </c>
    </row>
    <row r="529" spans="1:30" hidden="1" x14ac:dyDescent="0.35">
      <c r="A529" s="120">
        <v>202307524</v>
      </c>
      <c r="B529" s="57">
        <v>45133</v>
      </c>
      <c r="C529" s="37" t="s">
        <v>648</v>
      </c>
      <c r="D529" s="21" t="str">
        <f>VLOOKUP(C529,'Customer List'!$A$3:$N$4129,2,0)</f>
        <v>DRINK &amp; DESSERT STALL                                                     Nex 23 Serangoon Central                                   #04-16. Nex Shopping Mall. Singapore 556083</v>
      </c>
      <c r="E529" s="42" t="s">
        <v>694</v>
      </c>
      <c r="F529" s="50">
        <v>631</v>
      </c>
      <c r="G529" s="128">
        <v>50.48</v>
      </c>
      <c r="H529" s="50"/>
      <c r="I529" s="113"/>
      <c r="J529" s="21"/>
      <c r="K529" s="160">
        <f t="shared" si="59"/>
        <v>681.48</v>
      </c>
      <c r="L529" s="136"/>
      <c r="M529" s="36"/>
      <c r="N529" s="36"/>
      <c r="O529" s="136">
        <f>K529</f>
        <v>681.48</v>
      </c>
      <c r="P529" s="136"/>
      <c r="Q529" s="36"/>
      <c r="R529" s="36"/>
      <c r="S529" s="136">
        <f t="shared" si="50"/>
        <v>0</v>
      </c>
      <c r="T529" s="61">
        <v>217.1</v>
      </c>
      <c r="U529" s="114">
        <f t="shared" si="60"/>
        <v>0.31857134472031462</v>
      </c>
      <c r="X529" s="5"/>
      <c r="Y529" s="10" t="e">
        <f t="shared" ref="Y529:Y592" si="62">Y528-X529</f>
        <v>#REF!</v>
      </c>
      <c r="AB529" s="5"/>
      <c r="AC529" s="5"/>
      <c r="AD529" s="10" t="e">
        <f t="shared" si="58"/>
        <v>#REF!</v>
      </c>
    </row>
    <row r="530" spans="1:30" hidden="1" x14ac:dyDescent="0.35">
      <c r="A530" s="120">
        <v>202307525</v>
      </c>
      <c r="B530" s="57">
        <v>45133</v>
      </c>
      <c r="C530" s="37" t="s">
        <v>783</v>
      </c>
      <c r="D530" s="21" t="str">
        <f>VLOOKUP(C530,'Customer List'!$A$3:$N$4129,2,0)</f>
        <v>Tiong Bahru Soya Bean                                                        52 Tiong Bahru Road #02-63.    Singapore 168716</v>
      </c>
      <c r="E530" s="42" t="s">
        <v>789</v>
      </c>
      <c r="F530" s="50">
        <v>169.8</v>
      </c>
      <c r="G530" s="128">
        <v>13.58</v>
      </c>
      <c r="H530" s="50">
        <v>183.38</v>
      </c>
      <c r="I530" s="113">
        <v>45133</v>
      </c>
      <c r="J530" s="21"/>
      <c r="K530" s="50">
        <f t="shared" si="59"/>
        <v>2.8421709430404007E-14</v>
      </c>
      <c r="L530" s="136"/>
      <c r="M530" s="36"/>
      <c r="N530" s="36"/>
      <c r="O530" s="36"/>
      <c r="P530" s="136"/>
      <c r="Q530" s="136"/>
      <c r="R530" s="36"/>
      <c r="S530" s="136">
        <f t="shared" si="50"/>
        <v>2.8421709430404007E-14</v>
      </c>
      <c r="T530" s="61">
        <v>34.28</v>
      </c>
      <c r="U530" s="114">
        <f t="shared" si="60"/>
        <v>0.18693423492201983</v>
      </c>
      <c r="X530" s="5"/>
      <c r="Y530" s="10" t="e">
        <f t="shared" si="62"/>
        <v>#REF!</v>
      </c>
      <c r="AB530" s="5"/>
      <c r="AC530" s="5"/>
      <c r="AD530" s="10" t="e">
        <f t="shared" si="58"/>
        <v>#REF!</v>
      </c>
    </row>
    <row r="531" spans="1:30" hidden="1" x14ac:dyDescent="0.35">
      <c r="A531" s="120">
        <v>202307526</v>
      </c>
      <c r="B531" s="57">
        <v>45133</v>
      </c>
      <c r="C531" s="37" t="s">
        <v>769</v>
      </c>
      <c r="D531" s="21" t="str">
        <f>VLOOKUP(C531,'Customer List'!$A$3:$N$4129,2,0)</f>
        <v>CMPB                                                              3 Depot Road Singapore 109680</v>
      </c>
      <c r="E531" s="42" t="s">
        <v>789</v>
      </c>
      <c r="F531" s="50">
        <v>404.68</v>
      </c>
      <c r="G531" s="128">
        <f t="shared" si="61"/>
        <v>32.374400000000001</v>
      </c>
      <c r="H531" s="50"/>
      <c r="I531" s="113"/>
      <c r="J531" s="21"/>
      <c r="K531" s="50">
        <f t="shared" si="59"/>
        <v>437.05439999999999</v>
      </c>
      <c r="L531" s="136"/>
      <c r="M531" s="36"/>
      <c r="N531" s="136"/>
      <c r="O531" s="136"/>
      <c r="P531" s="136"/>
      <c r="Q531" s="136">
        <f>K531</f>
        <v>437.05439999999999</v>
      </c>
      <c r="R531" s="36"/>
      <c r="S531" s="136">
        <f t="shared" si="50"/>
        <v>0</v>
      </c>
      <c r="U531" s="114">
        <f t="shared" si="60"/>
        <v>0</v>
      </c>
      <c r="X531" s="5"/>
      <c r="Y531" s="10" t="e">
        <f t="shared" si="62"/>
        <v>#REF!</v>
      </c>
      <c r="AB531" s="5"/>
      <c r="AC531" s="5"/>
      <c r="AD531" s="10" t="e">
        <f t="shared" si="58"/>
        <v>#REF!</v>
      </c>
    </row>
    <row r="532" spans="1:30" hidden="1" x14ac:dyDescent="0.35">
      <c r="A532" s="120">
        <v>202307527</v>
      </c>
      <c r="B532" s="57">
        <v>45133</v>
      </c>
      <c r="C532" s="37" t="s">
        <v>669</v>
      </c>
      <c r="D532" s="21" t="str">
        <f>VLOOKUP(C532,'Customer List'!$A$3:$N$4129,2,0)</f>
        <v>Dessert Station                                         270 Queen Street #01-41 Albert Centre. Singapore</v>
      </c>
      <c r="E532" s="42" t="s">
        <v>789</v>
      </c>
      <c r="F532" s="50">
        <v>110.4</v>
      </c>
      <c r="G532" s="128">
        <v>8.83</v>
      </c>
      <c r="H532" s="50">
        <v>119.23</v>
      </c>
      <c r="I532" s="113">
        <v>45133</v>
      </c>
      <c r="J532" s="21"/>
      <c r="K532" s="50">
        <f t="shared" si="59"/>
        <v>0</v>
      </c>
      <c r="L532" s="136"/>
      <c r="M532" s="36"/>
      <c r="N532" s="136"/>
      <c r="O532" s="36"/>
      <c r="P532" s="136"/>
      <c r="Q532" s="136"/>
      <c r="R532" s="36"/>
      <c r="S532" s="136">
        <f t="shared" si="50"/>
        <v>0</v>
      </c>
      <c r="T532" s="61">
        <v>33.869999999999997</v>
      </c>
      <c r="U532" s="114">
        <f t="shared" si="60"/>
        <v>0.28407280046968042</v>
      </c>
      <c r="X532" s="5"/>
      <c r="Y532" s="10" t="e">
        <f t="shared" si="62"/>
        <v>#REF!</v>
      </c>
      <c r="AB532" s="5"/>
      <c r="AC532" s="5"/>
      <c r="AD532" s="10" t="e">
        <f t="shared" si="58"/>
        <v>#REF!</v>
      </c>
    </row>
    <row r="533" spans="1:30" hidden="1" x14ac:dyDescent="0.35">
      <c r="A533" s="120">
        <v>202307528</v>
      </c>
      <c r="B533" s="57">
        <v>45133</v>
      </c>
      <c r="C533" s="37" t="s">
        <v>263</v>
      </c>
      <c r="D533" s="21" t="str">
        <f>VLOOKUP(C533,'Customer List'!$A$3:$N$4129,2,0)</f>
        <v>新兴甜品                                                     Blk 159 Mei Chin Road  #02-25  Singapore 140159</v>
      </c>
      <c r="E533" s="42" t="s">
        <v>789</v>
      </c>
      <c r="F533" s="50">
        <v>152.78</v>
      </c>
      <c r="G533" s="128">
        <v>12.22</v>
      </c>
      <c r="H533" s="50">
        <v>165</v>
      </c>
      <c r="I533" s="113">
        <v>45133</v>
      </c>
      <c r="J533" s="21"/>
      <c r="K533" s="50">
        <f t="shared" si="59"/>
        <v>0</v>
      </c>
      <c r="L533" s="136"/>
      <c r="M533" s="36"/>
      <c r="N533" s="136"/>
      <c r="O533" s="36"/>
      <c r="P533" s="136"/>
      <c r="Q533" s="36"/>
      <c r="R533" s="36"/>
      <c r="S533" s="136">
        <f t="shared" si="50"/>
        <v>0</v>
      </c>
      <c r="T533" s="61">
        <v>47.53</v>
      </c>
      <c r="U533" s="114">
        <f t="shared" si="60"/>
        <v>0.28806060606060607</v>
      </c>
      <c r="X533" s="5"/>
      <c r="Y533" s="10" t="e">
        <f t="shared" si="62"/>
        <v>#REF!</v>
      </c>
      <c r="AB533" s="5"/>
      <c r="AC533" s="5"/>
      <c r="AD533" s="10" t="e">
        <f t="shared" si="58"/>
        <v>#REF!</v>
      </c>
    </row>
    <row r="534" spans="1:30" hidden="1" x14ac:dyDescent="0.35">
      <c r="A534" s="120">
        <v>202307529</v>
      </c>
      <c r="B534" s="57">
        <v>45133</v>
      </c>
      <c r="C534" s="37" t="s">
        <v>672</v>
      </c>
      <c r="D534" s="21" t="str">
        <f>VLOOKUP(C534,'Customer List'!$A$3:$N$4129,2,0)</f>
        <v>传统甜品                                                   Blk 232, Ang Mo Kio                          #01-1210 Singapore 560232</v>
      </c>
      <c r="E534" s="42" t="s">
        <v>789</v>
      </c>
      <c r="F534" s="50">
        <v>287.31</v>
      </c>
      <c r="G534" s="128">
        <v>22.99</v>
      </c>
      <c r="H534" s="50">
        <v>310.3</v>
      </c>
      <c r="I534" s="113">
        <v>45133</v>
      </c>
      <c r="J534" s="21"/>
      <c r="K534" s="50">
        <f t="shared" si="59"/>
        <v>0</v>
      </c>
      <c r="L534" s="136"/>
      <c r="M534" s="36"/>
      <c r="N534" s="36"/>
      <c r="O534" s="36"/>
      <c r="P534" s="136"/>
      <c r="Q534" s="36"/>
      <c r="R534" s="36"/>
      <c r="S534" s="136">
        <f t="shared" si="50"/>
        <v>0</v>
      </c>
      <c r="T534" s="61">
        <v>78.040000000000006</v>
      </c>
      <c r="U534" s="114">
        <f t="shared" si="60"/>
        <v>0.25149854979052533</v>
      </c>
      <c r="X534" s="5"/>
      <c r="Y534" s="10" t="e">
        <f t="shared" si="62"/>
        <v>#REF!</v>
      </c>
      <c r="AB534" s="5"/>
      <c r="AC534" s="5"/>
      <c r="AD534" s="10" t="e">
        <f t="shared" si="58"/>
        <v>#REF!</v>
      </c>
    </row>
    <row r="535" spans="1:30" hidden="1" x14ac:dyDescent="0.35">
      <c r="A535" s="120">
        <v>202307530</v>
      </c>
      <c r="B535" s="57">
        <v>45133</v>
      </c>
      <c r="C535" s="37" t="s">
        <v>623</v>
      </c>
      <c r="D535" s="21" t="str">
        <f>VLOOKUP(C535,'Customer List'!$A$3:$N$4129,2,0)</f>
        <v>Fork &amp; Spoon                                               Block 768 Woodlands Ave 6 #01-30/31 Singapore 730768                                         (Dessert)</v>
      </c>
      <c r="E535" s="42" t="s">
        <v>789</v>
      </c>
      <c r="F535" s="50">
        <v>32.799999999999997</v>
      </c>
      <c r="G535" s="128">
        <v>2.62</v>
      </c>
      <c r="H535" s="50"/>
      <c r="I535" s="113"/>
      <c r="J535" s="21"/>
      <c r="K535" s="50">
        <f t="shared" si="59"/>
        <v>35.419999999999995</v>
      </c>
      <c r="L535" s="136">
        <f>K535</f>
        <v>35.419999999999995</v>
      </c>
      <c r="M535" s="36"/>
      <c r="N535" s="36"/>
      <c r="O535" s="36"/>
      <c r="P535" s="136"/>
      <c r="Q535" s="36"/>
      <c r="R535" s="36"/>
      <c r="S535" s="136">
        <f t="shared" si="50"/>
        <v>0</v>
      </c>
      <c r="T535" s="61">
        <v>27.69</v>
      </c>
      <c r="U535" s="114">
        <f t="shared" si="60"/>
        <v>0.78176171654432536</v>
      </c>
      <c r="X535" s="5"/>
      <c r="Y535" s="10" t="e">
        <f t="shared" si="62"/>
        <v>#REF!</v>
      </c>
      <c r="AB535" s="5"/>
      <c r="AC535" s="5"/>
      <c r="AD535" s="10" t="e">
        <f t="shared" si="58"/>
        <v>#REF!</v>
      </c>
    </row>
    <row r="536" spans="1:30" hidden="1" x14ac:dyDescent="0.35">
      <c r="A536" s="120">
        <v>202307531</v>
      </c>
      <c r="B536" s="57">
        <v>45133</v>
      </c>
      <c r="C536" s="37" t="s">
        <v>776</v>
      </c>
      <c r="D536" s="21" t="str">
        <f>VLOOKUP(C536,'Customer List'!$A$3:$N$4129,2,0)</f>
        <v>R&amp;B TEA SINGAPORE                                  2 BAYFRONT AVENUE #B2-49/53 MARINA BAY SANDS, SINGAPORE 018972</v>
      </c>
      <c r="E536" s="42" t="s">
        <v>789</v>
      </c>
      <c r="F536" s="50">
        <v>60.5</v>
      </c>
      <c r="G536" s="128">
        <v>4.84</v>
      </c>
      <c r="H536" s="50"/>
      <c r="I536" s="113"/>
      <c r="J536" s="21"/>
      <c r="K536" s="50">
        <f t="shared" si="59"/>
        <v>65.34</v>
      </c>
      <c r="L536" s="136"/>
      <c r="M536" s="36"/>
      <c r="N536" s="136">
        <f>K536</f>
        <v>65.34</v>
      </c>
      <c r="O536" s="36"/>
      <c r="P536" s="36"/>
      <c r="Q536" s="136"/>
      <c r="R536" s="36"/>
      <c r="S536" s="136">
        <f t="shared" si="50"/>
        <v>0</v>
      </c>
      <c r="T536" s="61">
        <v>35.200000000000003</v>
      </c>
      <c r="U536" s="114">
        <f t="shared" si="60"/>
        <v>0.53872053872053871</v>
      </c>
      <c r="X536" s="5"/>
      <c r="Y536" s="10" t="e">
        <f t="shared" si="62"/>
        <v>#REF!</v>
      </c>
      <c r="AD536" s="10" t="e">
        <f t="shared" si="58"/>
        <v>#REF!</v>
      </c>
    </row>
    <row r="537" spans="1:30" hidden="1" x14ac:dyDescent="0.35">
      <c r="A537" s="120">
        <v>202307532</v>
      </c>
      <c r="B537" s="57">
        <v>45133</v>
      </c>
      <c r="C537" s="37" t="s">
        <v>916</v>
      </c>
      <c r="D537" s="21" t="str">
        <f>VLOOKUP(C537,'Customer List'!$A$3:$N$4129,2,0)</f>
        <v xml:space="preserve">FOOD REPUBLIC PTE LTD                                   Vivo City @Drink Stall #16A                                         1, Harbourfront Walk #03-01, VivoCity   Singapore 098585                           </v>
      </c>
      <c r="E537" s="42" t="s">
        <v>789</v>
      </c>
      <c r="F537" s="50">
        <v>29.26</v>
      </c>
      <c r="G537" s="128">
        <v>2.34</v>
      </c>
      <c r="H537" s="50"/>
      <c r="I537" s="113"/>
      <c r="J537" s="21"/>
      <c r="K537" s="50">
        <f t="shared" si="59"/>
        <v>31.6</v>
      </c>
      <c r="L537" s="136"/>
      <c r="M537" s="36"/>
      <c r="N537" s="36"/>
      <c r="O537" s="36"/>
      <c r="P537" s="136">
        <f>K537</f>
        <v>31.6</v>
      </c>
      <c r="Q537" s="136"/>
      <c r="R537" s="36"/>
      <c r="S537" s="136">
        <f t="shared" si="50"/>
        <v>0</v>
      </c>
      <c r="T537" s="61">
        <v>11.81</v>
      </c>
      <c r="U537" s="114">
        <f t="shared" si="60"/>
        <v>0.37373417721518987</v>
      </c>
      <c r="X537" s="5"/>
      <c r="Y537" s="10" t="e">
        <f t="shared" si="62"/>
        <v>#REF!</v>
      </c>
      <c r="AD537" s="10" t="e">
        <f t="shared" si="58"/>
        <v>#REF!</v>
      </c>
    </row>
    <row r="538" spans="1:30" hidden="1" x14ac:dyDescent="0.35">
      <c r="A538" s="120">
        <v>202307533</v>
      </c>
      <c r="B538" s="57">
        <v>45133</v>
      </c>
      <c r="C538" s="37" t="s">
        <v>710</v>
      </c>
      <c r="D538" s="21" t="str">
        <f>VLOOKUP(C538,'Customer List'!$A$3:$N$4129,2,0)</f>
        <v>Pin Pin Coffee Stall                                            Hong Lim Market &amp; Food Centre.        Blk 531 Upper Cross Street   #02-43 Singapore 051531</v>
      </c>
      <c r="E538" s="42" t="s">
        <v>789</v>
      </c>
      <c r="F538" s="50">
        <v>29.17</v>
      </c>
      <c r="G538" s="128">
        <v>2.33</v>
      </c>
      <c r="H538" s="50">
        <v>31.5</v>
      </c>
      <c r="I538" s="113">
        <v>45133</v>
      </c>
      <c r="J538" s="21"/>
      <c r="K538" s="50">
        <f t="shared" si="59"/>
        <v>0</v>
      </c>
      <c r="L538" s="136"/>
      <c r="M538" s="36"/>
      <c r="N538" s="136"/>
      <c r="O538" s="36"/>
      <c r="P538" s="36"/>
      <c r="Q538" s="136"/>
      <c r="R538" s="36"/>
      <c r="S538" s="136">
        <f t="shared" si="50"/>
        <v>0</v>
      </c>
      <c r="T538" s="61">
        <v>4.09</v>
      </c>
      <c r="U538" s="114">
        <f t="shared" si="60"/>
        <v>0.12984126984126984</v>
      </c>
      <c r="X538" s="5"/>
      <c r="Y538" s="10" t="e">
        <f t="shared" si="62"/>
        <v>#REF!</v>
      </c>
      <c r="AD538" s="10" t="e">
        <f t="shared" si="58"/>
        <v>#REF!</v>
      </c>
    </row>
    <row r="539" spans="1:30" hidden="1" x14ac:dyDescent="0.35">
      <c r="A539" s="120">
        <v>202307534</v>
      </c>
      <c r="B539" s="57">
        <v>45133</v>
      </c>
      <c r="C539" s="37" t="s">
        <v>714</v>
      </c>
      <c r="D539" s="21" t="str">
        <f>VLOOKUP(C539,'Customer List'!$A$3:$N$4129,2,0)</f>
        <v>Juice Man 来 来                                        Blk 11 Market &amp; Food Centre, Telok Blangah Crescent . #01-79 Singapore 090011</v>
      </c>
      <c r="E539" s="42" t="s">
        <v>789</v>
      </c>
      <c r="F539" s="50">
        <v>84.26</v>
      </c>
      <c r="G539" s="128">
        <v>6.74</v>
      </c>
      <c r="H539" s="50"/>
      <c r="I539" s="113"/>
      <c r="J539" s="21"/>
      <c r="K539" s="50">
        <f t="shared" si="59"/>
        <v>91</v>
      </c>
      <c r="L539" s="136"/>
      <c r="M539" s="36"/>
      <c r="N539" s="36"/>
      <c r="O539" s="36"/>
      <c r="P539" s="36"/>
      <c r="Q539" s="136">
        <f>K539</f>
        <v>91</v>
      </c>
      <c r="R539" s="36"/>
      <c r="S539" s="136">
        <f t="shared" si="50"/>
        <v>0</v>
      </c>
      <c r="T539" s="61">
        <v>41.27</v>
      </c>
      <c r="U539" s="114">
        <f t="shared" si="60"/>
        <v>0.45351648351648355</v>
      </c>
      <c r="X539" s="5"/>
      <c r="Y539" s="10" t="e">
        <f t="shared" si="62"/>
        <v>#REF!</v>
      </c>
      <c r="AD539" s="10" t="e">
        <f t="shared" si="58"/>
        <v>#REF!</v>
      </c>
    </row>
    <row r="540" spans="1:30" hidden="1" x14ac:dyDescent="0.35">
      <c r="A540" s="120">
        <v>202307535</v>
      </c>
      <c r="B540" s="57">
        <v>45133</v>
      </c>
      <c r="C540" s="37" t="s">
        <v>654</v>
      </c>
      <c r="D540" s="21" t="str">
        <f>VLOOKUP(C540,'Customer List'!$A$3:$N$4129,2,0)</f>
        <v>德利                                                          Blk 159 Mei Chin Road #02-28   Singapore 140159</v>
      </c>
      <c r="E540" s="42" t="s">
        <v>789</v>
      </c>
      <c r="F540" s="50">
        <v>53.43</v>
      </c>
      <c r="G540" s="128">
        <v>4.2699999999999996</v>
      </c>
      <c r="H540" s="50">
        <v>57.7</v>
      </c>
      <c r="I540" s="113">
        <v>45133</v>
      </c>
      <c r="J540" s="21"/>
      <c r="K540" s="50">
        <f t="shared" si="59"/>
        <v>0</v>
      </c>
      <c r="L540" s="36"/>
      <c r="M540" s="36"/>
      <c r="N540" s="36"/>
      <c r="O540" s="36"/>
      <c r="P540" s="36"/>
      <c r="Q540" s="136"/>
      <c r="R540" s="36"/>
      <c r="S540" s="136">
        <f t="shared" si="50"/>
        <v>0</v>
      </c>
      <c r="T540" s="61">
        <v>14.54</v>
      </c>
      <c r="U540" s="114">
        <f t="shared" si="60"/>
        <v>0.25199306759098783</v>
      </c>
      <c r="X540" s="5"/>
      <c r="Y540" s="10" t="e">
        <f t="shared" si="62"/>
        <v>#REF!</v>
      </c>
      <c r="AD540" s="10" t="e">
        <f t="shared" si="58"/>
        <v>#REF!</v>
      </c>
    </row>
    <row r="541" spans="1:30" hidden="1" x14ac:dyDescent="0.35">
      <c r="A541" s="120">
        <v>202307536</v>
      </c>
      <c r="B541" s="57">
        <v>45133</v>
      </c>
      <c r="C541" s="37" t="s">
        <v>625</v>
      </c>
      <c r="D541" s="21" t="str">
        <f>VLOOKUP(C541,'Customer List'!$A$3:$N$4129,2,0)</f>
        <v xml:space="preserve">顺兴                                                      Margaret Drive Hawker Centre    38A, Margaret Drive #02-24   Singapore 142038      </v>
      </c>
      <c r="E541" s="42" t="s">
        <v>789</v>
      </c>
      <c r="F541" s="50">
        <v>278</v>
      </c>
      <c r="G541" s="128">
        <v>22.24</v>
      </c>
      <c r="H541" s="50">
        <v>300.24</v>
      </c>
      <c r="I541" s="113">
        <v>45133</v>
      </c>
      <c r="J541" s="21"/>
      <c r="K541" s="50">
        <f t="shared" si="59"/>
        <v>0</v>
      </c>
      <c r="L541" s="36"/>
      <c r="M541" s="36"/>
      <c r="N541" s="36"/>
      <c r="O541" s="36"/>
      <c r="P541" s="36"/>
      <c r="Q541" s="136"/>
      <c r="R541" s="36"/>
      <c r="S541" s="136">
        <f t="shared" si="50"/>
        <v>0</v>
      </c>
      <c r="T541" s="61">
        <v>83.15</v>
      </c>
      <c r="U541" s="114">
        <f t="shared" si="60"/>
        <v>0.27694511057820409</v>
      </c>
      <c r="X541" s="5"/>
      <c r="Y541" s="10" t="e">
        <f t="shared" si="62"/>
        <v>#REF!</v>
      </c>
      <c r="AD541" s="10" t="e">
        <f t="shared" si="58"/>
        <v>#REF!</v>
      </c>
    </row>
    <row r="542" spans="1:30" hidden="1" x14ac:dyDescent="0.35">
      <c r="A542" s="120">
        <v>202307537</v>
      </c>
      <c r="B542" s="57">
        <v>45133</v>
      </c>
      <c r="C542" s="37" t="s">
        <v>143</v>
      </c>
      <c r="D542" s="21" t="str">
        <f>VLOOKUP(C542,'Customer List'!$A$3:$N$4129,2,0)</f>
        <v>凉凉                                                           30 Seng Poh Road #02-75,           Tiong Bahru Market,            Singapore 168898</v>
      </c>
      <c r="E542" s="42" t="s">
        <v>789</v>
      </c>
      <c r="F542" s="50">
        <v>163.61000000000001</v>
      </c>
      <c r="G542" s="128">
        <v>13.09</v>
      </c>
      <c r="H542" s="50"/>
      <c r="I542" s="113"/>
      <c r="J542" s="21"/>
      <c r="K542" s="50">
        <f t="shared" si="59"/>
        <v>176.70000000000002</v>
      </c>
      <c r="L542" s="136"/>
      <c r="M542" s="36"/>
      <c r="N542" s="36"/>
      <c r="O542" s="36"/>
      <c r="P542" s="136"/>
      <c r="Q542" s="136">
        <f>K542</f>
        <v>176.70000000000002</v>
      </c>
      <c r="R542" s="36"/>
      <c r="S542" s="136">
        <f t="shared" si="50"/>
        <v>0</v>
      </c>
      <c r="T542" s="61">
        <v>45.86</v>
      </c>
      <c r="U542" s="114">
        <f t="shared" si="60"/>
        <v>0.25953593661573288</v>
      </c>
      <c r="X542" s="5"/>
      <c r="Y542" s="10" t="e">
        <f t="shared" si="62"/>
        <v>#REF!</v>
      </c>
      <c r="AD542" s="10" t="e">
        <f t="shared" si="58"/>
        <v>#REF!</v>
      </c>
    </row>
    <row r="543" spans="1:30" hidden="1" x14ac:dyDescent="0.35">
      <c r="A543" s="120">
        <v>202307538</v>
      </c>
      <c r="B543" s="57">
        <v>45133</v>
      </c>
      <c r="C543" s="37" t="s">
        <v>624</v>
      </c>
      <c r="D543" s="21" t="str">
        <f>VLOOKUP(C543,'Customer List'!$A$3:$N$4129,2,0)</f>
        <v>Koufu Rasapura Masters                          2, Bayfront Avenue #B2-49A/50A Singapore 018972                              (Dessert)</v>
      </c>
      <c r="E543" s="42" t="s">
        <v>789</v>
      </c>
      <c r="F543" s="50">
        <v>433</v>
      </c>
      <c r="G543" s="128">
        <v>34.64</v>
      </c>
      <c r="H543" s="50"/>
      <c r="I543" s="113"/>
      <c r="J543" s="21"/>
      <c r="K543" s="50">
        <f t="shared" si="59"/>
        <v>467.64</v>
      </c>
      <c r="L543" s="136">
        <f>K543</f>
        <v>467.64</v>
      </c>
      <c r="M543" s="36"/>
      <c r="N543" s="36"/>
      <c r="O543" s="136"/>
      <c r="P543" s="136"/>
      <c r="Q543" s="136"/>
      <c r="R543" s="36"/>
      <c r="S543" s="136">
        <f t="shared" si="50"/>
        <v>0</v>
      </c>
      <c r="T543" s="61">
        <v>100.01</v>
      </c>
      <c r="U543" s="114">
        <f t="shared" si="60"/>
        <v>0.21386108972714055</v>
      </c>
      <c r="X543" s="5"/>
      <c r="Y543" s="10" t="e">
        <f t="shared" si="62"/>
        <v>#REF!</v>
      </c>
      <c r="AD543" s="10" t="e">
        <f t="shared" si="58"/>
        <v>#REF!</v>
      </c>
    </row>
    <row r="544" spans="1:30" hidden="1" x14ac:dyDescent="0.35">
      <c r="A544" s="120">
        <v>202307539</v>
      </c>
      <c r="B544" s="57">
        <v>45133</v>
      </c>
      <c r="C544" s="37" t="s">
        <v>666</v>
      </c>
      <c r="D544" s="21" t="str">
        <f>VLOOKUP(C544,'Customer List'!$A$3:$N$4129,2,0)</f>
        <v>Koufu Rasapura Masters                    2, Bayfront Avenue #B2-49A/50A Singapore 018972                               (Fruit)</v>
      </c>
      <c r="E544" s="42" t="s">
        <v>789</v>
      </c>
      <c r="F544" s="50">
        <v>105</v>
      </c>
      <c r="G544" s="128">
        <v>8.4</v>
      </c>
      <c r="H544" s="50"/>
      <c r="I544" s="113"/>
      <c r="J544" s="21"/>
      <c r="K544" s="50">
        <f t="shared" si="59"/>
        <v>113.4</v>
      </c>
      <c r="L544" s="136">
        <f>K544</f>
        <v>113.4</v>
      </c>
      <c r="M544" s="36"/>
      <c r="N544" s="36"/>
      <c r="O544" s="136"/>
      <c r="P544" s="136"/>
      <c r="Q544" s="136"/>
      <c r="R544" s="36"/>
      <c r="S544" s="136">
        <f t="shared" si="50"/>
        <v>0</v>
      </c>
      <c r="T544" s="61">
        <v>33.72</v>
      </c>
      <c r="U544" s="114">
        <f t="shared" si="60"/>
        <v>0.29735449735449732</v>
      </c>
      <c r="X544" s="5"/>
      <c r="Y544" s="10" t="e">
        <f t="shared" si="62"/>
        <v>#REF!</v>
      </c>
      <c r="AD544" s="10" t="e">
        <f t="shared" si="58"/>
        <v>#REF!</v>
      </c>
    </row>
    <row r="545" spans="1:30" hidden="1" x14ac:dyDescent="0.35">
      <c r="A545" s="120">
        <v>202307540</v>
      </c>
      <c r="B545" s="57">
        <v>45133</v>
      </c>
      <c r="C545" s="37" t="s">
        <v>774</v>
      </c>
      <c r="D545" s="21" t="str">
        <f>VLOOKUP(C545,'Customer List'!$A$3:$N$4129,2,0)</f>
        <v>IR, Singapore Pool Stall                  2 Bayfront Avenue. #01-01  Singapore 018972</v>
      </c>
      <c r="E545" s="42" t="s">
        <v>789</v>
      </c>
      <c r="F545" s="50">
        <v>20</v>
      </c>
      <c r="G545" s="128">
        <v>1.6</v>
      </c>
      <c r="H545" s="50"/>
      <c r="I545" s="113"/>
      <c r="J545" s="21"/>
      <c r="K545" s="50">
        <f t="shared" si="59"/>
        <v>21.6</v>
      </c>
      <c r="L545" s="136">
        <f>K545</f>
        <v>21.6</v>
      </c>
      <c r="M545" s="136"/>
      <c r="N545" s="36"/>
      <c r="O545" s="136"/>
      <c r="P545" s="136"/>
      <c r="Q545" s="136"/>
      <c r="R545" s="36"/>
      <c r="S545" s="136">
        <f t="shared" si="50"/>
        <v>0</v>
      </c>
      <c r="T545" s="61">
        <v>4.8</v>
      </c>
      <c r="U545" s="114">
        <f t="shared" si="60"/>
        <v>0.22222222222222221</v>
      </c>
      <c r="X545" s="5"/>
      <c r="Y545" s="10" t="e">
        <f t="shared" si="62"/>
        <v>#REF!</v>
      </c>
      <c r="AD545" s="10" t="e">
        <f t="shared" si="58"/>
        <v>#REF!</v>
      </c>
    </row>
    <row r="546" spans="1:30" hidden="1" x14ac:dyDescent="0.35">
      <c r="A546" s="120">
        <v>202307541</v>
      </c>
      <c r="B546" s="57">
        <v>45133</v>
      </c>
      <c r="C546" s="37" t="s">
        <v>458</v>
      </c>
      <c r="D546" s="21" t="str">
        <f>VLOOKUP(C546,'Customer List'!$A$3:$N$4129,2,0)</f>
        <v>KOPI TAN                                                                                                                       BUKIT CANBERRA</v>
      </c>
      <c r="E546" s="42" t="s">
        <v>11</v>
      </c>
      <c r="F546" s="50">
        <v>212</v>
      </c>
      <c r="G546" s="128">
        <v>16.96</v>
      </c>
      <c r="H546" s="50"/>
      <c r="I546" s="113"/>
      <c r="J546" s="21"/>
      <c r="K546" s="50">
        <f t="shared" si="59"/>
        <v>228.96</v>
      </c>
      <c r="L546" s="36"/>
      <c r="M546" s="36"/>
      <c r="N546" s="36"/>
      <c r="O546" s="36"/>
      <c r="P546" s="136"/>
      <c r="Q546" s="136">
        <f>K546</f>
        <v>228.96</v>
      </c>
      <c r="R546" s="36"/>
      <c r="S546" s="136">
        <f t="shared" si="50"/>
        <v>0</v>
      </c>
      <c r="T546" s="61">
        <v>89.8</v>
      </c>
      <c r="U546" s="114">
        <f t="shared" si="60"/>
        <v>0.39220824598183085</v>
      </c>
      <c r="X546" s="5"/>
      <c r="Y546" s="10" t="e">
        <f t="shared" si="62"/>
        <v>#REF!</v>
      </c>
      <c r="AD546" s="10" t="e">
        <f t="shared" si="58"/>
        <v>#REF!</v>
      </c>
    </row>
    <row r="547" spans="1:30" hidden="1" x14ac:dyDescent="0.35">
      <c r="A547" s="120">
        <v>202307542</v>
      </c>
      <c r="B547" s="57">
        <v>45134</v>
      </c>
      <c r="C547" s="37" t="s">
        <v>641</v>
      </c>
      <c r="D547" s="21" t="str">
        <f>VLOOKUP(C547,'Customer List'!$A$3:$N$4129,2,0)</f>
        <v xml:space="preserve">Koufu - Dim Sum                                           Block 768 Woodlands Ave 6                 #01-30/31 Singapore 730768                          </v>
      </c>
      <c r="E547" s="42" t="s">
        <v>789</v>
      </c>
      <c r="F547" s="50">
        <v>126</v>
      </c>
      <c r="G547" s="128">
        <v>10.08</v>
      </c>
      <c r="H547" s="50"/>
      <c r="I547" s="113"/>
      <c r="J547" s="21"/>
      <c r="K547" s="50">
        <f t="shared" si="59"/>
        <v>136.08000000000001</v>
      </c>
      <c r="L547" s="136">
        <f>K547</f>
        <v>136.08000000000001</v>
      </c>
      <c r="M547" s="36"/>
      <c r="N547" s="36"/>
      <c r="O547" s="136"/>
      <c r="P547" s="36"/>
      <c r="Q547" s="136"/>
      <c r="R547" s="36"/>
      <c r="S547" s="136">
        <f t="shared" si="50"/>
        <v>0</v>
      </c>
      <c r="T547" s="61">
        <v>16.079999999999998</v>
      </c>
      <c r="U547" s="114">
        <f t="shared" si="60"/>
        <v>0.11816578483245148</v>
      </c>
      <c r="X547" s="5"/>
      <c r="Y547" s="10" t="e">
        <f t="shared" si="62"/>
        <v>#REF!</v>
      </c>
      <c r="AD547" s="10" t="e">
        <f t="shared" si="58"/>
        <v>#REF!</v>
      </c>
    </row>
    <row r="548" spans="1:30" hidden="1" x14ac:dyDescent="0.35">
      <c r="A548" s="120">
        <v>202307543</v>
      </c>
      <c r="B548" s="57">
        <v>45134</v>
      </c>
      <c r="C548" s="37" t="s">
        <v>128</v>
      </c>
      <c r="D548" s="21" t="str">
        <f>VLOOKUP(C548,'Customer List'!$A$3:$N$4129,2,0)</f>
        <v>COMBINED STALL/CENTURY SQUARE STALL #01                                                          2,  Tampines Central 5, #03-20 Century Square</v>
      </c>
      <c r="E548" s="42" t="s">
        <v>694</v>
      </c>
      <c r="F548" s="50">
        <v>137.5</v>
      </c>
      <c r="G548" s="128">
        <v>11</v>
      </c>
      <c r="H548" s="50"/>
      <c r="I548" s="113"/>
      <c r="J548" s="21"/>
      <c r="K548" s="160">
        <f t="shared" si="59"/>
        <v>148.5</v>
      </c>
      <c r="L548" s="36"/>
      <c r="M548" s="36"/>
      <c r="N548" s="36"/>
      <c r="O548" s="136">
        <f>K548</f>
        <v>148.5</v>
      </c>
      <c r="P548" s="36"/>
      <c r="Q548" s="136"/>
      <c r="R548" s="36"/>
      <c r="S548" s="136">
        <f t="shared" si="50"/>
        <v>0</v>
      </c>
      <c r="T548" s="61">
        <v>38.380000000000003</v>
      </c>
      <c r="U548" s="114">
        <f t="shared" si="60"/>
        <v>0.25845117845117849</v>
      </c>
      <c r="X548" s="5"/>
      <c r="Y548" s="10" t="e">
        <f t="shared" si="62"/>
        <v>#REF!</v>
      </c>
      <c r="AD548" s="10" t="e">
        <f t="shared" si="58"/>
        <v>#REF!</v>
      </c>
    </row>
    <row r="549" spans="1:30" hidden="1" x14ac:dyDescent="0.35">
      <c r="A549" s="120">
        <v>202307544</v>
      </c>
      <c r="B549" s="57">
        <v>45134</v>
      </c>
      <c r="C549" s="37" t="s">
        <v>115</v>
      </c>
      <c r="D549" s="21" t="str">
        <f>VLOOKUP(C549,'Customer List'!$A$3:$N$4129,2,0)</f>
        <v>Juice Stall                                                    Jewel Changi Airport. Five Spice, Stall #01. 78, Airport Boulevard. #B2-238/239/240. (819666)</v>
      </c>
      <c r="E549" s="42" t="s">
        <v>694</v>
      </c>
      <c r="F549" s="50">
        <v>59.5</v>
      </c>
      <c r="G549" s="128">
        <v>4.76</v>
      </c>
      <c r="H549" s="50"/>
      <c r="I549" s="113"/>
      <c r="J549" s="21"/>
      <c r="K549" s="160">
        <f t="shared" si="59"/>
        <v>64.260000000000005</v>
      </c>
      <c r="L549" s="136"/>
      <c r="M549" s="36"/>
      <c r="N549" s="36"/>
      <c r="O549" s="136">
        <f>K549</f>
        <v>64.260000000000005</v>
      </c>
      <c r="P549" s="36"/>
      <c r="Q549" s="136"/>
      <c r="R549" s="36"/>
      <c r="S549" s="136">
        <f t="shared" si="50"/>
        <v>0</v>
      </c>
      <c r="T549" s="61">
        <v>15.32</v>
      </c>
      <c r="U549" s="114">
        <f t="shared" si="60"/>
        <v>0.23840647370059134</v>
      </c>
      <c r="X549" s="5"/>
      <c r="Y549" s="10" t="e">
        <f t="shared" si="62"/>
        <v>#REF!</v>
      </c>
      <c r="AD549" s="10" t="e">
        <f t="shared" si="58"/>
        <v>#REF!</v>
      </c>
    </row>
    <row r="550" spans="1:30" hidden="1" x14ac:dyDescent="0.35">
      <c r="A550" s="120">
        <v>202307545</v>
      </c>
      <c r="B550" s="57">
        <v>45134</v>
      </c>
      <c r="C550" s="37" t="s">
        <v>62</v>
      </c>
      <c r="D550" s="21" t="str">
        <f>VLOOKUP(C550,'Customer List'!$A$3:$N$4129,2,0)</f>
        <v>Combined Stalls                                    Junction 8. 9 Bishan Place                            #04-01. Junction 8 Shopping Centre. Singapore 579837</v>
      </c>
      <c r="E550" s="42" t="s">
        <v>789</v>
      </c>
      <c r="F550" s="50">
        <v>319.7</v>
      </c>
      <c r="G550" s="128">
        <v>25.58</v>
      </c>
      <c r="H550" s="50"/>
      <c r="I550" s="113"/>
      <c r="J550" s="21"/>
      <c r="K550" s="160">
        <f t="shared" si="59"/>
        <v>345.28</v>
      </c>
      <c r="L550" s="36"/>
      <c r="M550" s="36"/>
      <c r="N550" s="136"/>
      <c r="O550" s="136">
        <f>K550</f>
        <v>345.28</v>
      </c>
      <c r="P550" s="36"/>
      <c r="Q550" s="136"/>
      <c r="R550" s="36"/>
      <c r="S550" s="136">
        <f t="shared" si="50"/>
        <v>0</v>
      </c>
      <c r="T550" s="61">
        <v>100.03</v>
      </c>
      <c r="U550" s="114">
        <f t="shared" si="60"/>
        <v>0.28970690454124193</v>
      </c>
      <c r="X550" s="5"/>
      <c r="Y550" s="10" t="e">
        <f t="shared" si="62"/>
        <v>#REF!</v>
      </c>
      <c r="AD550" s="10" t="e">
        <f t="shared" si="58"/>
        <v>#REF!</v>
      </c>
    </row>
    <row r="551" spans="1:30" hidden="1" x14ac:dyDescent="0.35">
      <c r="A551" s="120">
        <v>202307546</v>
      </c>
      <c r="B551" s="57">
        <v>45134</v>
      </c>
      <c r="C551" s="155" t="s">
        <v>803</v>
      </c>
      <c r="D551" s="21" t="str">
        <f>VLOOKUP(C551,'Customer List'!$A$3:$N$4129,2,0)</f>
        <v>R&amp;B TEA SINGAPORE                                                 101 THOMSON ROAD #02-K1        UNITED SQUARE, SINGAPORE 307591</v>
      </c>
      <c r="E551" s="42" t="s">
        <v>789</v>
      </c>
      <c r="F551" s="50">
        <v>38</v>
      </c>
      <c r="G551" s="128">
        <v>3.04</v>
      </c>
      <c r="H551" s="50"/>
      <c r="I551" s="113"/>
      <c r="J551" s="21"/>
      <c r="K551" s="50">
        <f t="shared" si="59"/>
        <v>41.04</v>
      </c>
      <c r="L551" s="136"/>
      <c r="M551" s="36"/>
      <c r="N551" s="136">
        <f>K551</f>
        <v>41.04</v>
      </c>
      <c r="O551" s="36"/>
      <c r="P551" s="36"/>
      <c r="Q551" s="36"/>
      <c r="R551" s="36"/>
      <c r="S551" s="136">
        <f t="shared" si="50"/>
        <v>0</v>
      </c>
      <c r="T551" s="61">
        <v>21.86</v>
      </c>
      <c r="U551" s="114">
        <f t="shared" si="60"/>
        <v>0.53265107212475638</v>
      </c>
      <c r="X551" s="5"/>
      <c r="Y551" s="10" t="e">
        <f t="shared" si="62"/>
        <v>#REF!</v>
      </c>
      <c r="AD551" s="10" t="e">
        <f t="shared" si="58"/>
        <v>#REF!</v>
      </c>
    </row>
    <row r="552" spans="1:30" hidden="1" x14ac:dyDescent="0.35">
      <c r="A552" s="120">
        <v>202307547</v>
      </c>
      <c r="B552" s="57">
        <v>45134</v>
      </c>
      <c r="C552" s="37" t="s">
        <v>790</v>
      </c>
      <c r="D552" s="21" t="str">
        <f>VLOOKUP(C552,'Customer List'!$A$3:$N$4129,2,0)</f>
        <v>R&amp;B TEA SINGAPORE                                                       470 TOA PAYOH LORONG 6 SINGAPORE 310470</v>
      </c>
      <c r="E552" s="42" t="s">
        <v>789</v>
      </c>
      <c r="F552" s="50">
        <v>35.4</v>
      </c>
      <c r="G552" s="128">
        <v>2.83</v>
      </c>
      <c r="H552" s="50"/>
      <c r="I552" s="113"/>
      <c r="J552" s="21"/>
      <c r="K552" s="50">
        <f t="shared" si="59"/>
        <v>38.229999999999997</v>
      </c>
      <c r="L552" s="136"/>
      <c r="M552" s="36"/>
      <c r="N552" s="136">
        <f>K552</f>
        <v>38.229999999999997</v>
      </c>
      <c r="O552" s="36"/>
      <c r="P552" s="36"/>
      <c r="Q552" s="36"/>
      <c r="R552" s="36"/>
      <c r="S552" s="136">
        <f t="shared" si="50"/>
        <v>0</v>
      </c>
      <c r="T552" s="61">
        <v>21.11</v>
      </c>
      <c r="U552" s="114">
        <f t="shared" si="60"/>
        <v>0.552184148574418</v>
      </c>
      <c r="X552" s="5"/>
      <c r="Y552" s="10" t="e">
        <f t="shared" si="62"/>
        <v>#REF!</v>
      </c>
      <c r="AD552" s="10" t="e">
        <f t="shared" si="58"/>
        <v>#REF!</v>
      </c>
    </row>
    <row r="553" spans="1:30" hidden="1" x14ac:dyDescent="0.35">
      <c r="A553" s="120">
        <v>202307548</v>
      </c>
      <c r="B553" s="57">
        <v>45134</v>
      </c>
      <c r="C553" s="37" t="s">
        <v>822</v>
      </c>
      <c r="D553" s="21" t="str">
        <f>VLOOKUP(C553,'Customer List'!$A$3:$N$4129,2,0)</f>
        <v>R&amp;B TEA SINGAPORE                                                BLK 118 RIVERVALE DRIVE #01-K16 RIVERVALE PLAZA,                        SINGAPORE 540118</v>
      </c>
      <c r="E553" s="42" t="s">
        <v>694</v>
      </c>
      <c r="F553" s="50">
        <v>43.5</v>
      </c>
      <c r="G553" s="128">
        <v>3.48</v>
      </c>
      <c r="H553" s="50"/>
      <c r="I553" s="113"/>
      <c r="J553" s="21"/>
      <c r="K553" s="50">
        <f t="shared" si="59"/>
        <v>46.98</v>
      </c>
      <c r="L553" s="36"/>
      <c r="M553" s="36"/>
      <c r="N553" s="136">
        <f>K553</f>
        <v>46.98</v>
      </c>
      <c r="O553" s="36"/>
      <c r="P553" s="36"/>
      <c r="Q553" s="36"/>
      <c r="R553" s="36"/>
      <c r="S553" s="136">
        <f t="shared" si="50"/>
        <v>0</v>
      </c>
      <c r="T553" s="61">
        <v>27.8</v>
      </c>
      <c r="U553" s="114">
        <f t="shared" si="60"/>
        <v>0.59174116645381014</v>
      </c>
      <c r="X553" s="5"/>
      <c r="Y553" s="10" t="e">
        <f t="shared" si="62"/>
        <v>#REF!</v>
      </c>
      <c r="AD553" s="10" t="e">
        <f t="shared" si="58"/>
        <v>#REF!</v>
      </c>
    </row>
    <row r="554" spans="1:30" hidden="1" x14ac:dyDescent="0.35">
      <c r="A554" s="120">
        <v>202307549</v>
      </c>
      <c r="B554" s="57">
        <v>45134</v>
      </c>
      <c r="C554" s="37" t="s">
        <v>771</v>
      </c>
      <c r="D554" s="21" t="str">
        <f>VLOOKUP(C554,'Customer List'!$A$3:$N$4129,2,0)</f>
        <v>R&amp;B TEA SINGAPORE                                                        30 SEMBAWANG DRIVE #B1-38 SUN PLAZA, SINGAPORE 757713</v>
      </c>
      <c r="E554" s="42" t="s">
        <v>694</v>
      </c>
      <c r="F554" s="50">
        <v>34.5</v>
      </c>
      <c r="G554" s="128">
        <f t="shared" si="61"/>
        <v>2.7600000000000002</v>
      </c>
      <c r="H554" s="50"/>
      <c r="I554" s="113"/>
      <c r="J554" s="21"/>
      <c r="K554" s="50">
        <f t="shared" si="59"/>
        <v>37.26</v>
      </c>
      <c r="L554" s="36"/>
      <c r="M554" s="36"/>
      <c r="N554" s="136">
        <f>K554</f>
        <v>37.26</v>
      </c>
      <c r="O554" s="36"/>
      <c r="P554" s="136"/>
      <c r="Q554" s="36"/>
      <c r="R554" s="36"/>
      <c r="S554" s="136">
        <f t="shared" si="50"/>
        <v>0</v>
      </c>
      <c r="T554" s="61">
        <v>19.45</v>
      </c>
      <c r="U554" s="114">
        <f t="shared" si="60"/>
        <v>0.52200751476113794</v>
      </c>
      <c r="X554" s="5"/>
      <c r="Y554" s="10" t="e">
        <f t="shared" si="62"/>
        <v>#REF!</v>
      </c>
      <c r="AD554" s="10" t="e">
        <f t="shared" si="58"/>
        <v>#REF!</v>
      </c>
    </row>
    <row r="555" spans="1:30" hidden="1" x14ac:dyDescent="0.35">
      <c r="A555" s="120">
        <v>202307550</v>
      </c>
      <c r="B555" s="57">
        <v>45134</v>
      </c>
      <c r="C555" s="37" t="s">
        <v>106</v>
      </c>
      <c r="D555" s="21" t="str">
        <f>VLOOKUP(C555,'Customer List'!$A$3:$N$4129,2,0)</f>
        <v xml:space="preserve">Koufu -  Dim Sum                                             735. Pasir Ris West Plaza.                                  Pasir Ris Street 72 #01-336.                               Singapore 510735          </v>
      </c>
      <c r="E555" s="42" t="s">
        <v>694</v>
      </c>
      <c r="F555" s="50">
        <v>86.3</v>
      </c>
      <c r="G555" s="128">
        <v>6.9</v>
      </c>
      <c r="H555" s="50"/>
      <c r="I555" s="113"/>
      <c r="J555" s="21"/>
      <c r="K555" s="50">
        <f t="shared" si="59"/>
        <v>93.2</v>
      </c>
      <c r="L555" s="136">
        <f>K555</f>
        <v>93.2</v>
      </c>
      <c r="M555" s="36"/>
      <c r="N555" s="36"/>
      <c r="O555" s="36"/>
      <c r="P555" s="36"/>
      <c r="Q555" s="136"/>
      <c r="R555" s="36"/>
      <c r="S555" s="136">
        <f t="shared" si="50"/>
        <v>0</v>
      </c>
      <c r="T555" s="61">
        <v>22.79</v>
      </c>
      <c r="U555" s="114">
        <f t="shared" si="60"/>
        <v>0.24452789699570815</v>
      </c>
      <c r="X555" s="5"/>
      <c r="Y555" s="10" t="e">
        <f t="shared" si="62"/>
        <v>#REF!</v>
      </c>
      <c r="AD555" s="10" t="e">
        <f t="shared" si="58"/>
        <v>#REF!</v>
      </c>
    </row>
    <row r="556" spans="1:30" hidden="1" x14ac:dyDescent="0.35">
      <c r="A556" s="120">
        <v>202307551</v>
      </c>
      <c r="B556" s="57">
        <v>45134</v>
      </c>
      <c r="C556" s="37" t="s">
        <v>207</v>
      </c>
      <c r="D556" s="21" t="str">
        <f>VLOOKUP(C556,'Customer List'!$A$3:$N$4129,2,0)</f>
        <v>美江冷热甜品                                           Blk 503 #01-15 West Coast Drive Singapore 120503</v>
      </c>
      <c r="E556" s="42" t="s">
        <v>789</v>
      </c>
      <c r="F556" s="50">
        <v>189.07</v>
      </c>
      <c r="G556" s="128">
        <v>15.13</v>
      </c>
      <c r="H556" s="50">
        <v>204.2</v>
      </c>
      <c r="I556" s="113">
        <v>45134</v>
      </c>
      <c r="J556" s="21"/>
      <c r="K556" s="50">
        <f t="shared" si="59"/>
        <v>0</v>
      </c>
      <c r="L556" s="36"/>
      <c r="M556" s="36"/>
      <c r="N556" s="36"/>
      <c r="O556" s="36"/>
      <c r="P556" s="36"/>
      <c r="Q556" s="136"/>
      <c r="R556" s="36"/>
      <c r="S556" s="136">
        <f t="shared" si="50"/>
        <v>0</v>
      </c>
      <c r="T556" s="61">
        <v>54.71</v>
      </c>
      <c r="U556" s="114">
        <f t="shared" si="60"/>
        <v>0.26792360430950052</v>
      </c>
      <c r="X556" s="5"/>
      <c r="Y556" s="10" t="e">
        <f t="shared" si="62"/>
        <v>#REF!</v>
      </c>
      <c r="AD556" s="10" t="e">
        <f t="shared" si="58"/>
        <v>#REF!</v>
      </c>
    </row>
    <row r="557" spans="1:30" hidden="1" x14ac:dyDescent="0.35">
      <c r="A557" s="120">
        <v>202307552</v>
      </c>
      <c r="B557" s="57">
        <v>45134</v>
      </c>
      <c r="C557" s="37" t="s">
        <v>192</v>
      </c>
      <c r="D557" s="21" t="str">
        <f>VLOOKUP(C557,'Customer List'!$A$3:$N$4129,2,0)</f>
        <v>利发                                                           Blk.210  Toa Payoh Lorong 8                              #01-80 Singapore 310210</v>
      </c>
      <c r="E557" s="42" t="s">
        <v>789</v>
      </c>
      <c r="F557" s="50">
        <v>437.59</v>
      </c>
      <c r="G557" s="128">
        <v>35.01</v>
      </c>
      <c r="H557" s="50">
        <v>472.6</v>
      </c>
      <c r="I557" s="113">
        <v>45134</v>
      </c>
      <c r="J557" s="21"/>
      <c r="K557" s="50">
        <f t="shared" si="59"/>
        <v>-5.6843418860808015E-14</v>
      </c>
      <c r="L557" s="136"/>
      <c r="M557" s="36"/>
      <c r="N557" s="36"/>
      <c r="O557" s="36"/>
      <c r="P557" s="36"/>
      <c r="Q557" s="36"/>
      <c r="R557" s="36"/>
      <c r="S557" s="136">
        <f t="shared" si="50"/>
        <v>-5.6843418860808015E-14</v>
      </c>
      <c r="T557" s="61">
        <v>99.79</v>
      </c>
      <c r="U557" s="114">
        <f t="shared" si="60"/>
        <v>0.21115107913669068</v>
      </c>
      <c r="X557" s="5"/>
      <c r="Y557" s="10" t="e">
        <f t="shared" si="62"/>
        <v>#REF!</v>
      </c>
      <c r="AD557" s="10" t="e">
        <f t="shared" si="58"/>
        <v>#REF!</v>
      </c>
    </row>
    <row r="558" spans="1:30" hidden="1" x14ac:dyDescent="0.35">
      <c r="A558" s="120">
        <v>202307553</v>
      </c>
      <c r="B558" s="57">
        <v>45134</v>
      </c>
      <c r="C558" s="37" t="s">
        <v>638</v>
      </c>
      <c r="D558" s="21" t="str">
        <f>VLOOKUP(C558,'Customer List'!$A$3:$N$4129,2,0)</f>
        <v xml:space="preserve">Koufu - Drink                                                 Block 768 Woodlands Ave 6                     #01-30/31 Singapore 730768                         </v>
      </c>
      <c r="E558" s="42" t="s">
        <v>789</v>
      </c>
      <c r="F558" s="50">
        <v>3.6</v>
      </c>
      <c r="G558" s="128">
        <v>0.28999999999999998</v>
      </c>
      <c r="H558" s="50"/>
      <c r="I558" s="113"/>
      <c r="J558" s="21"/>
      <c r="K558" s="50">
        <f t="shared" si="59"/>
        <v>3.89</v>
      </c>
      <c r="L558" s="136">
        <f>K558</f>
        <v>3.89</v>
      </c>
      <c r="M558" s="36"/>
      <c r="N558" s="36"/>
      <c r="O558" s="36"/>
      <c r="P558" s="36"/>
      <c r="Q558" s="136"/>
      <c r="R558" s="36"/>
      <c r="S558" s="136">
        <f t="shared" si="50"/>
        <v>0</v>
      </c>
      <c r="T558" s="61">
        <v>1.33</v>
      </c>
      <c r="U558" s="114">
        <f t="shared" si="60"/>
        <v>0.34190231362467866</v>
      </c>
      <c r="X558" s="5"/>
      <c r="Y558" s="10" t="e">
        <f t="shared" si="62"/>
        <v>#REF!</v>
      </c>
      <c r="AD558" s="10" t="e">
        <f t="shared" si="58"/>
        <v>#REF!</v>
      </c>
    </row>
    <row r="559" spans="1:30" hidden="1" x14ac:dyDescent="0.35">
      <c r="A559" s="120">
        <v>202307554</v>
      </c>
      <c r="B559" s="57">
        <v>45134</v>
      </c>
      <c r="C559" s="37" t="s">
        <v>225</v>
      </c>
      <c r="D559" s="21" t="str">
        <f>VLOOKUP(C559,'Customer List'!$A$3:$N$4129,2,0)</f>
        <v>天凉                                                             Block 120, Bukit Merah Lane 1                        #01-41 Singapore 150120</v>
      </c>
      <c r="E559" s="42" t="s">
        <v>789</v>
      </c>
      <c r="F559" s="50">
        <v>111.76</v>
      </c>
      <c r="G559" s="128">
        <v>8.94</v>
      </c>
      <c r="H559" s="50">
        <v>120.7</v>
      </c>
      <c r="I559" s="113">
        <v>45134</v>
      </c>
      <c r="J559" s="21"/>
      <c r="K559" s="50">
        <f t="shared" si="59"/>
        <v>0</v>
      </c>
      <c r="L559" s="36"/>
      <c r="M559" s="36"/>
      <c r="N559" s="36"/>
      <c r="O559" s="136"/>
      <c r="P559" s="36"/>
      <c r="Q559" s="136"/>
      <c r="R559" s="36"/>
      <c r="S559" s="136">
        <f t="shared" si="50"/>
        <v>0</v>
      </c>
      <c r="T559" s="61">
        <v>28.87</v>
      </c>
      <c r="U559" s="114">
        <f t="shared" si="60"/>
        <v>0.2391880695940348</v>
      </c>
      <c r="X559" s="5"/>
      <c r="Y559" s="10" t="e">
        <f t="shared" si="62"/>
        <v>#REF!</v>
      </c>
      <c r="AD559" s="10" t="e">
        <f t="shared" si="58"/>
        <v>#REF!</v>
      </c>
    </row>
    <row r="560" spans="1:30" hidden="1" x14ac:dyDescent="0.35">
      <c r="A560" s="120">
        <v>202307555</v>
      </c>
      <c r="B560" s="57">
        <v>45134</v>
      </c>
      <c r="C560" s="37" t="s">
        <v>910</v>
      </c>
      <c r="D560" s="21" t="str">
        <f>VLOOKUP(C560,'Customer List'!$A$3:$N$4129,2,0)</f>
        <v xml:space="preserve">FOOD REPUBLIC PTE LTD                                  Causeway Point @Ice Shop, Woodlands Square #04-01 Causeway Point Singapore 738099                                                        </v>
      </c>
      <c r="E560" s="42" t="s">
        <v>694</v>
      </c>
      <c r="F560" s="50">
        <v>232.4</v>
      </c>
      <c r="G560" s="128">
        <v>18.59</v>
      </c>
      <c r="H560" s="50"/>
      <c r="I560" s="113"/>
      <c r="J560" s="21"/>
      <c r="K560" s="50">
        <f t="shared" si="59"/>
        <v>250.99</v>
      </c>
      <c r="L560" s="36"/>
      <c r="M560" s="36"/>
      <c r="N560" s="36"/>
      <c r="O560" s="136"/>
      <c r="P560" s="136">
        <f>K560</f>
        <v>250.99</v>
      </c>
      <c r="Q560" s="136"/>
      <c r="R560" s="36"/>
      <c r="S560" s="136">
        <f t="shared" si="50"/>
        <v>0</v>
      </c>
      <c r="T560" s="61">
        <v>64.08</v>
      </c>
      <c r="U560" s="114">
        <f t="shared" si="60"/>
        <v>0.25530897645324513</v>
      </c>
      <c r="X560" s="5"/>
      <c r="Y560" s="10" t="e">
        <f t="shared" si="62"/>
        <v>#REF!</v>
      </c>
      <c r="AD560" s="10" t="e">
        <f t="shared" si="58"/>
        <v>#REF!</v>
      </c>
    </row>
    <row r="561" spans="1:30" hidden="1" x14ac:dyDescent="0.35">
      <c r="A561" s="120">
        <v>202307556</v>
      </c>
      <c r="B561" s="57">
        <v>45134</v>
      </c>
      <c r="C561" s="37" t="s">
        <v>57</v>
      </c>
      <c r="D561" s="21" t="str">
        <f>VLOOKUP(C561,'Customer List'!$A$3:$N$4129,2,0)</f>
        <v xml:space="preserve">Koufu- Dessert                                                         Block 500, Toa Payoh Centre. Lorong 6     #02-30   Singapore 310500                                         </v>
      </c>
      <c r="E561" s="42" t="s">
        <v>789</v>
      </c>
      <c r="F561" s="50">
        <v>232</v>
      </c>
      <c r="G561" s="128">
        <v>18.559999999999999</v>
      </c>
      <c r="H561" s="50"/>
      <c r="I561" s="113"/>
      <c r="J561" s="21"/>
      <c r="K561" s="50">
        <f t="shared" si="59"/>
        <v>250.56</v>
      </c>
      <c r="L561" s="136">
        <f>K561</f>
        <v>250.56</v>
      </c>
      <c r="M561" s="36"/>
      <c r="N561" s="136"/>
      <c r="O561" s="36"/>
      <c r="P561" s="36"/>
      <c r="Q561" s="36"/>
      <c r="R561" s="36"/>
      <c r="S561" s="136">
        <f t="shared" si="50"/>
        <v>0</v>
      </c>
      <c r="T561" s="61">
        <v>39.82</v>
      </c>
      <c r="U561" s="114">
        <f t="shared" si="60"/>
        <v>0.15892401021711366</v>
      </c>
      <c r="X561" s="5"/>
      <c r="Y561" s="10" t="e">
        <f t="shared" si="62"/>
        <v>#REF!</v>
      </c>
      <c r="AD561" s="10" t="e">
        <f t="shared" si="58"/>
        <v>#REF!</v>
      </c>
    </row>
    <row r="562" spans="1:30" hidden="1" x14ac:dyDescent="0.35">
      <c r="A562" s="120">
        <v>202307557</v>
      </c>
      <c r="B562" s="57">
        <v>45134</v>
      </c>
      <c r="C562" s="37" t="s">
        <v>55</v>
      </c>
      <c r="D562" s="21" t="str">
        <f>VLOOKUP(C562,'Customer List'!$A$3:$N$4129,2,0)</f>
        <v xml:space="preserve">Koufu - Dim Sum                                                     Block 500, Toa Payoh Centre. Lorong 6     #02-30  Singapore 310500                                                                </v>
      </c>
      <c r="E562" s="42" t="s">
        <v>789</v>
      </c>
      <c r="F562" s="50">
        <v>242.6</v>
      </c>
      <c r="G562" s="128">
        <v>19.41</v>
      </c>
      <c r="H562" s="50"/>
      <c r="I562" s="113"/>
      <c r="J562" s="21"/>
      <c r="K562" s="50">
        <f t="shared" si="59"/>
        <v>262.01</v>
      </c>
      <c r="L562" s="136">
        <f>K562</f>
        <v>262.01</v>
      </c>
      <c r="M562" s="36"/>
      <c r="N562" s="136"/>
      <c r="O562" s="36"/>
      <c r="P562" s="36"/>
      <c r="Q562" s="136"/>
      <c r="R562" s="36"/>
      <c r="S562" s="136">
        <f t="shared" si="50"/>
        <v>0</v>
      </c>
      <c r="T562" s="61">
        <v>34.07</v>
      </c>
      <c r="U562" s="114">
        <f t="shared" si="60"/>
        <v>0.13003320483950995</v>
      </c>
      <c r="X562" s="5"/>
      <c r="Y562" s="10" t="e">
        <f t="shared" si="62"/>
        <v>#REF!</v>
      </c>
    </row>
    <row r="563" spans="1:30" hidden="1" x14ac:dyDescent="0.35">
      <c r="A563" s="120">
        <v>202307558</v>
      </c>
      <c r="B563" s="57">
        <v>45134</v>
      </c>
      <c r="C563" s="37" t="s">
        <v>617</v>
      </c>
      <c r="D563" s="21" t="str">
        <f>VLOOKUP(C563,'Customer List'!$A$3:$N$4129,2,0)</f>
        <v xml:space="preserve">DELI ASIA (S) PTE LTD                                      1, Woodlands Height #01-03                             SINGAPORE 737859                  </v>
      </c>
      <c r="E563" s="42" t="s">
        <v>694</v>
      </c>
      <c r="F563" s="50">
        <v>171</v>
      </c>
      <c r="G563" s="128">
        <v>13.68</v>
      </c>
      <c r="H563" s="50"/>
      <c r="I563" s="113"/>
      <c r="J563" s="21"/>
      <c r="K563" s="50">
        <f t="shared" si="59"/>
        <v>184.68</v>
      </c>
      <c r="L563" s="36"/>
      <c r="M563" s="136">
        <f>K563</f>
        <v>184.68</v>
      </c>
      <c r="N563" s="136"/>
      <c r="O563" s="36"/>
      <c r="P563" s="36"/>
      <c r="Q563" s="136"/>
      <c r="R563" s="36"/>
      <c r="S563" s="136">
        <f t="shared" si="50"/>
        <v>0</v>
      </c>
      <c r="T563" s="61">
        <v>36</v>
      </c>
      <c r="U563" s="114">
        <f t="shared" si="60"/>
        <v>0.19493177387914229</v>
      </c>
      <c r="X563" s="5"/>
      <c r="Y563" s="10" t="e">
        <f t="shared" si="62"/>
        <v>#REF!</v>
      </c>
    </row>
    <row r="564" spans="1:30" hidden="1" x14ac:dyDescent="0.35">
      <c r="A564" s="120">
        <v>202307559</v>
      </c>
      <c r="B564" s="57">
        <v>45134</v>
      </c>
      <c r="C564" s="37" t="s">
        <v>597</v>
      </c>
      <c r="D564" s="21" t="str">
        <f>VLOOKUP(C564,'Customer List'!$A$3:$N$4129,2,0)</f>
        <v xml:space="preserve">FOOD REPUBLIC PTE LTD                                   Shaw Lido Orchard@ICE shop                    1, Scotts Road #B1-01 Shaw Centre        Singapore 228208                                 </v>
      </c>
      <c r="E564" s="42" t="s">
        <v>789</v>
      </c>
      <c r="F564" s="50">
        <v>95.5</v>
      </c>
      <c r="G564" s="128">
        <v>7.64</v>
      </c>
      <c r="H564" s="50"/>
      <c r="I564" s="113"/>
      <c r="J564" s="21"/>
      <c r="K564" s="50">
        <f t="shared" si="59"/>
        <v>103.14</v>
      </c>
      <c r="L564" s="36"/>
      <c r="M564" s="36"/>
      <c r="N564" s="136"/>
      <c r="O564" s="36"/>
      <c r="P564" s="136">
        <f>K564</f>
        <v>103.14</v>
      </c>
      <c r="Q564" s="136"/>
      <c r="R564" s="136"/>
      <c r="S564" s="136">
        <f t="shared" si="50"/>
        <v>0</v>
      </c>
      <c r="T564" s="61">
        <v>35.42</v>
      </c>
      <c r="U564" s="114">
        <f t="shared" si="60"/>
        <v>0.34341671514446387</v>
      </c>
      <c r="X564" s="5"/>
      <c r="Y564" s="10" t="e">
        <f t="shared" si="62"/>
        <v>#REF!</v>
      </c>
    </row>
    <row r="565" spans="1:30" hidden="1" x14ac:dyDescent="0.35">
      <c r="A565" s="120">
        <v>202307560</v>
      </c>
      <c r="B565" s="57">
        <v>45134</v>
      </c>
      <c r="C565" s="37" t="s">
        <v>777</v>
      </c>
      <c r="D565" s="21" t="str">
        <f>VLOOKUP(C565,'Customer List'!$A$3:$N$4129,2,0)</f>
        <v>R&amp;B TEA SINGAPORE                                  2 BAYFRONT AVENUE #B2-49/53 MARINA BAY SANDS, SINGAPORE 018972</v>
      </c>
      <c r="E565" s="42" t="s">
        <v>789</v>
      </c>
      <c r="F565" s="150">
        <v>30</v>
      </c>
      <c r="G565" s="128">
        <v>2.4</v>
      </c>
      <c r="H565" s="50"/>
      <c r="I565" s="113"/>
      <c r="J565" s="21"/>
      <c r="K565" s="50">
        <f t="shared" si="59"/>
        <v>32.4</v>
      </c>
      <c r="L565" s="136"/>
      <c r="M565" s="36"/>
      <c r="N565" s="136">
        <f>K565</f>
        <v>32.4</v>
      </c>
      <c r="O565" s="136"/>
      <c r="P565" s="36"/>
      <c r="Q565" s="36"/>
      <c r="R565" s="36"/>
      <c r="S565" s="136">
        <f t="shared" si="50"/>
        <v>0</v>
      </c>
      <c r="T565" s="61">
        <v>21.4</v>
      </c>
      <c r="U565" s="114">
        <f t="shared" si="60"/>
        <v>0.66049382716049376</v>
      </c>
      <c r="X565" s="5"/>
      <c r="Y565" s="10" t="e">
        <f t="shared" si="62"/>
        <v>#REF!</v>
      </c>
    </row>
    <row r="566" spans="1:30" hidden="1" x14ac:dyDescent="0.35">
      <c r="A566" s="120">
        <v>202307561</v>
      </c>
      <c r="B566" s="57">
        <v>45134</v>
      </c>
      <c r="C566" s="37" t="s">
        <v>149</v>
      </c>
      <c r="D566" s="21" t="str">
        <f>VLOOKUP(C566,'Customer List'!$A$3:$N$4129,2,0)</f>
        <v xml:space="preserve">顺兴                                                      Margaret Drive Hawker Centre    38A, Margaret Drive #02-24   Singapore 142038      </v>
      </c>
      <c r="E566" s="42" t="s">
        <v>789</v>
      </c>
      <c r="F566" s="50">
        <v>374.65</v>
      </c>
      <c r="G566" s="128">
        <v>29.97</v>
      </c>
      <c r="H566" s="50">
        <v>404.62</v>
      </c>
      <c r="I566" s="113">
        <v>45134</v>
      </c>
      <c r="J566" s="21"/>
      <c r="K566" s="50">
        <f t="shared" si="59"/>
        <v>0</v>
      </c>
      <c r="L566" s="136"/>
      <c r="M566" s="36"/>
      <c r="N566" s="136"/>
      <c r="O566" s="136"/>
      <c r="P566" s="36"/>
      <c r="Q566" s="136"/>
      <c r="R566" s="36"/>
      <c r="S566" s="136">
        <f t="shared" si="50"/>
        <v>0</v>
      </c>
      <c r="T566" s="61">
        <v>87.53</v>
      </c>
      <c r="U566" s="114">
        <f t="shared" si="60"/>
        <v>0.21632642973654292</v>
      </c>
      <c r="X566" s="5"/>
      <c r="Y566" s="10" t="e">
        <f t="shared" si="62"/>
        <v>#REF!</v>
      </c>
    </row>
    <row r="567" spans="1:30" hidden="1" x14ac:dyDescent="0.35">
      <c r="A567" s="120">
        <v>202307562</v>
      </c>
      <c r="B567" s="57">
        <v>45134</v>
      </c>
      <c r="C567" s="37" t="s">
        <v>79</v>
      </c>
      <c r="D567" s="21" t="str">
        <f>VLOOKUP(C567,'Customer List'!$A$3:$N$4129,2,0)</f>
        <v xml:space="preserve">Koufu - Dessert                                        632, Bukit Batok Central #01-132 Singapore 650632                                                </v>
      </c>
      <c r="E567" s="42" t="s">
        <v>789</v>
      </c>
      <c r="F567" s="50">
        <v>208</v>
      </c>
      <c r="G567" s="128">
        <v>16.64</v>
      </c>
      <c r="H567" s="50"/>
      <c r="I567" s="113"/>
      <c r="J567" s="21"/>
      <c r="K567" s="50">
        <f t="shared" si="59"/>
        <v>224.64</v>
      </c>
      <c r="L567" s="136">
        <f>K567</f>
        <v>224.64</v>
      </c>
      <c r="M567" s="36"/>
      <c r="N567" s="136"/>
      <c r="O567" s="36"/>
      <c r="P567" s="36"/>
      <c r="Q567" s="36"/>
      <c r="R567" s="36"/>
      <c r="S567" s="136">
        <f t="shared" si="50"/>
        <v>0</v>
      </c>
      <c r="T567" s="61">
        <v>52.9</v>
      </c>
      <c r="U567" s="114">
        <f t="shared" si="60"/>
        <v>0.23548789173789175</v>
      </c>
      <c r="X567" s="5"/>
      <c r="Y567" s="10" t="e">
        <f t="shared" si="62"/>
        <v>#REF!</v>
      </c>
    </row>
    <row r="568" spans="1:30" hidden="1" x14ac:dyDescent="0.35">
      <c r="A568" s="120">
        <v>202307563</v>
      </c>
      <c r="B568" s="57">
        <v>45134</v>
      </c>
      <c r="C568" s="37" t="s">
        <v>81</v>
      </c>
      <c r="D568" s="21" t="str">
        <f>VLOOKUP(C568,'Customer List'!$A$3:$N$4129,2,0)</f>
        <v xml:space="preserve">Koufu - Dessert                                             1, Bukit Batok Central Link.                     #04-01 West Mall, Singapore 658713                                                          </v>
      </c>
      <c r="E568" s="42" t="s">
        <v>789</v>
      </c>
      <c r="F568" s="50">
        <v>492.9</v>
      </c>
      <c r="G568" s="128">
        <v>39.43</v>
      </c>
      <c r="H568" s="50"/>
      <c r="I568" s="113"/>
      <c r="J568" s="21"/>
      <c r="K568" s="50">
        <f t="shared" si="59"/>
        <v>532.32999999999993</v>
      </c>
      <c r="L568" s="136">
        <f>K568</f>
        <v>532.32999999999993</v>
      </c>
      <c r="M568" s="136"/>
      <c r="N568" s="36"/>
      <c r="O568" s="36"/>
      <c r="P568" s="36"/>
      <c r="Q568" s="36"/>
      <c r="R568" s="36"/>
      <c r="S568" s="136">
        <f t="shared" si="50"/>
        <v>0</v>
      </c>
      <c r="T568" s="61">
        <v>127.02</v>
      </c>
      <c r="U568" s="114">
        <f t="shared" si="60"/>
        <v>0.23861138767305998</v>
      </c>
      <c r="X568" s="5"/>
      <c r="Y568" s="10" t="e">
        <f t="shared" si="62"/>
        <v>#REF!</v>
      </c>
    </row>
    <row r="569" spans="1:30" hidden="1" x14ac:dyDescent="0.35">
      <c r="A569" s="120">
        <v>202307564</v>
      </c>
      <c r="B569" s="57">
        <v>45134</v>
      </c>
      <c r="C569" s="37" t="s">
        <v>97</v>
      </c>
      <c r="D569" s="21" t="str">
        <f>VLOOKUP(C569,'Customer List'!$A$3:$N$4129,2,0)</f>
        <v xml:space="preserve">Zhu Fang Ruo                                                11 Canberra Road #01-05. Singapore 759775.              </v>
      </c>
      <c r="E569" s="42" t="s">
        <v>694</v>
      </c>
      <c r="F569" s="50">
        <v>175.1</v>
      </c>
      <c r="G569" s="128">
        <v>14.01</v>
      </c>
      <c r="H569" s="50"/>
      <c r="I569" s="113"/>
      <c r="J569" s="21"/>
      <c r="K569" s="50">
        <f t="shared" si="59"/>
        <v>189.10999999999999</v>
      </c>
      <c r="L569" s="136"/>
      <c r="M569" s="36"/>
      <c r="N569" s="36"/>
      <c r="O569" s="36"/>
      <c r="P569" s="36"/>
      <c r="Q569" s="136">
        <f>K569</f>
        <v>189.10999999999999</v>
      </c>
      <c r="R569" s="36"/>
      <c r="S569" s="136">
        <f t="shared" ref="S569:S722" si="63">SUM(F569:G569)-H569-SUM(L569:R569)</f>
        <v>0</v>
      </c>
      <c r="T569" s="61">
        <v>21.33</v>
      </c>
      <c r="U569" s="114">
        <f t="shared" si="60"/>
        <v>0.11279149701232087</v>
      </c>
      <c r="X569" s="5"/>
      <c r="Y569" s="10" t="e">
        <f t="shared" si="62"/>
        <v>#REF!</v>
      </c>
    </row>
    <row r="570" spans="1:30" hidden="1" x14ac:dyDescent="0.35">
      <c r="A570" s="120">
        <v>202307565</v>
      </c>
      <c r="B570" s="57">
        <v>45134</v>
      </c>
      <c r="C570" s="37" t="s">
        <v>200</v>
      </c>
      <c r="D570" s="21" t="str">
        <f>VLOOKUP(C570,'Customer List'!$A$3:$N$4129,2,0)</f>
        <v>顺发冷热清汤                                                 Blk 105, Hougang Ave 1                          #02-43 Market &amp; Food Centre, Singapore 530105</v>
      </c>
      <c r="E570" s="42" t="s">
        <v>694</v>
      </c>
      <c r="F570" s="50">
        <v>112.78</v>
      </c>
      <c r="G570" s="128">
        <v>9.02</v>
      </c>
      <c r="H570" s="50">
        <v>121.8</v>
      </c>
      <c r="I570" s="113">
        <v>45134</v>
      </c>
      <c r="J570" s="21"/>
      <c r="K570" s="50">
        <f t="shared" si="59"/>
        <v>0</v>
      </c>
      <c r="L570" s="136"/>
      <c r="M570" s="36"/>
      <c r="N570" s="36"/>
      <c r="O570" s="36"/>
      <c r="P570" s="36"/>
      <c r="Q570" s="36"/>
      <c r="R570" s="36"/>
      <c r="S570" s="136">
        <f t="shared" si="63"/>
        <v>0</v>
      </c>
      <c r="T570" s="61">
        <v>24.99</v>
      </c>
      <c r="U570" s="114">
        <f t="shared" si="60"/>
        <v>0.20517241379310344</v>
      </c>
      <c r="Y570" s="10" t="e">
        <f t="shared" si="62"/>
        <v>#REF!</v>
      </c>
    </row>
    <row r="571" spans="1:30" hidden="1" x14ac:dyDescent="0.35">
      <c r="A571" s="120">
        <v>202307566</v>
      </c>
      <c r="B571" s="57">
        <v>45134</v>
      </c>
      <c r="C571" s="37" t="s">
        <v>80</v>
      </c>
      <c r="D571" s="21" t="str">
        <f>VLOOKUP(C571,'Customer List'!$A$3:$N$4129,2,0)</f>
        <v xml:space="preserve">Koufu - Drink                                                  1, Bukit Batok Central Link.                   #04-01 West Mall, Singapore 658713                                                            </v>
      </c>
      <c r="E571" s="42" t="s">
        <v>789</v>
      </c>
      <c r="F571" s="50">
        <v>20</v>
      </c>
      <c r="G571" s="128">
        <v>1.6</v>
      </c>
      <c r="H571" s="50"/>
      <c r="I571" s="113"/>
      <c r="J571" s="21"/>
      <c r="K571" s="50">
        <f t="shared" si="59"/>
        <v>21.6</v>
      </c>
      <c r="L571" s="136">
        <f>K571</f>
        <v>21.6</v>
      </c>
      <c r="M571" s="36"/>
      <c r="N571" s="136"/>
      <c r="O571" s="136"/>
      <c r="P571" s="136"/>
      <c r="Q571" s="36"/>
      <c r="R571" s="36"/>
      <c r="S571" s="136">
        <f t="shared" si="63"/>
        <v>0</v>
      </c>
      <c r="T571" s="61">
        <v>5</v>
      </c>
      <c r="U571" s="114">
        <f t="shared" si="60"/>
        <v>0.23148148148148145</v>
      </c>
      <c r="Y571" s="10" t="e">
        <f t="shared" si="62"/>
        <v>#REF!</v>
      </c>
    </row>
    <row r="572" spans="1:30" hidden="1" x14ac:dyDescent="0.35">
      <c r="A572" s="120">
        <v>202307567</v>
      </c>
      <c r="B572" s="57">
        <v>45134</v>
      </c>
      <c r="C572" s="37" t="s">
        <v>160</v>
      </c>
      <c r="D572" s="21" t="str">
        <f>VLOOKUP(C572,'Customer List'!$A$3:$N$4129,2,0)</f>
        <v>谢必安新甜 品                                      Blk 828, Tampines Street 81 #01-254 Singapore 520828</v>
      </c>
      <c r="E572" s="42" t="s">
        <v>694</v>
      </c>
      <c r="F572" s="50">
        <v>258.33</v>
      </c>
      <c r="G572" s="128">
        <v>20.67</v>
      </c>
      <c r="H572" s="50">
        <v>279</v>
      </c>
      <c r="I572" s="113">
        <v>45134</v>
      </c>
      <c r="J572" s="21"/>
      <c r="K572" s="50">
        <f t="shared" si="59"/>
        <v>0</v>
      </c>
      <c r="L572" s="36"/>
      <c r="M572" s="36"/>
      <c r="N572" s="136"/>
      <c r="O572" s="136"/>
      <c r="P572" s="136"/>
      <c r="Q572" s="36"/>
      <c r="R572" s="36"/>
      <c r="S572" s="136">
        <f t="shared" si="63"/>
        <v>0</v>
      </c>
      <c r="T572" s="61">
        <v>70.150000000000006</v>
      </c>
      <c r="U572" s="114">
        <f t="shared" si="60"/>
        <v>0.25143369175627245</v>
      </c>
      <c r="Y572" s="10" t="e">
        <f t="shared" si="62"/>
        <v>#REF!</v>
      </c>
    </row>
    <row r="573" spans="1:30" hidden="1" x14ac:dyDescent="0.35">
      <c r="A573" s="120">
        <v>202307568</v>
      </c>
      <c r="B573" s="57">
        <v>45134</v>
      </c>
      <c r="C573" s="37" t="s">
        <v>218</v>
      </c>
      <c r="D573" s="21" t="str">
        <f>VLOOKUP(C573,'Customer List'!$A$3:$N$4129,2,0)</f>
        <v>福记                                                          Blk254  Jurong East Street 24         #01-05  Singapore 600254</v>
      </c>
      <c r="E573" s="42" t="s">
        <v>789</v>
      </c>
      <c r="F573" s="50">
        <v>314.35000000000002</v>
      </c>
      <c r="G573" s="128">
        <v>25.15</v>
      </c>
      <c r="H573" s="50">
        <v>339.5</v>
      </c>
      <c r="I573" s="113">
        <v>45134</v>
      </c>
      <c r="J573" s="21"/>
      <c r="K573" s="50">
        <f t="shared" si="59"/>
        <v>0</v>
      </c>
      <c r="L573" s="136"/>
      <c r="M573" s="36"/>
      <c r="N573" s="136"/>
      <c r="O573" s="36"/>
      <c r="P573" s="136"/>
      <c r="Q573" s="36"/>
      <c r="R573" s="36"/>
      <c r="S573" s="136">
        <f t="shared" si="63"/>
        <v>0</v>
      </c>
      <c r="T573" s="61">
        <v>88.57</v>
      </c>
      <c r="U573" s="114">
        <f t="shared" si="60"/>
        <v>0.26088365243004419</v>
      </c>
      <c r="Y573" s="10" t="e">
        <f t="shared" si="62"/>
        <v>#REF!</v>
      </c>
    </row>
    <row r="574" spans="1:30" hidden="1" x14ac:dyDescent="0.35">
      <c r="A574" s="120">
        <v>202307569</v>
      </c>
      <c r="B574" s="57">
        <v>45134</v>
      </c>
      <c r="C574" s="37" t="s">
        <v>1006</v>
      </c>
      <c r="D574" s="21" t="str">
        <f>VLOOKUP(C574,'Customer List'!$A$3:$N$4129,2,0)</f>
        <v>KOPI TAN                                                                                                                       BUKIT CANBERRA</v>
      </c>
      <c r="E574" s="42" t="s">
        <v>11</v>
      </c>
      <c r="F574" s="50">
        <v>72</v>
      </c>
      <c r="G574" s="128">
        <v>5.76</v>
      </c>
      <c r="H574" s="50"/>
      <c r="I574" s="113"/>
      <c r="J574" s="21"/>
      <c r="K574" s="50">
        <f t="shared" si="59"/>
        <v>77.760000000000005</v>
      </c>
      <c r="L574" s="136"/>
      <c r="M574" s="36"/>
      <c r="N574" s="36"/>
      <c r="O574" s="36"/>
      <c r="P574" s="136"/>
      <c r="Q574" s="136">
        <f>K574</f>
        <v>77.760000000000005</v>
      </c>
      <c r="R574" s="36"/>
      <c r="S574" s="136">
        <f t="shared" si="63"/>
        <v>0</v>
      </c>
      <c r="T574" s="61">
        <v>39.9</v>
      </c>
      <c r="U574" s="114">
        <f t="shared" si="60"/>
        <v>0.51311728395061729</v>
      </c>
      <c r="Y574" s="10" t="e">
        <f t="shared" si="62"/>
        <v>#REF!</v>
      </c>
    </row>
    <row r="575" spans="1:30" hidden="1" x14ac:dyDescent="0.35">
      <c r="A575" s="21">
        <v>202307570</v>
      </c>
      <c r="B575" s="57">
        <v>45135</v>
      </c>
      <c r="C575" s="37" t="s">
        <v>716</v>
      </c>
      <c r="D575" s="21" t="str">
        <f>VLOOKUP(C575,'Customer List'!$A$3:$N$4129,2,0)</f>
        <v xml:space="preserve">Spectrum Food Centre Pte Ltd               No.2 Woodlands Sector 1. #01-28  Woodlands Spectrum 1. Singapore 738068              </v>
      </c>
      <c r="E575" s="42" t="s">
        <v>1008</v>
      </c>
      <c r="F575" s="50">
        <v>41</v>
      </c>
      <c r="G575" s="128">
        <f t="shared" si="61"/>
        <v>3.2800000000000002</v>
      </c>
      <c r="H575" s="50"/>
      <c r="I575" s="113"/>
      <c r="J575" s="21"/>
      <c r="K575" s="50">
        <f t="shared" si="59"/>
        <v>44.28</v>
      </c>
      <c r="L575" s="136"/>
      <c r="M575" s="36"/>
      <c r="N575" s="36"/>
      <c r="O575" s="36"/>
      <c r="P575" s="36"/>
      <c r="Q575" s="136"/>
      <c r="R575" s="36"/>
      <c r="S575" s="136">
        <f t="shared" si="63"/>
        <v>44.28</v>
      </c>
      <c r="T575" s="61">
        <v>14.71</v>
      </c>
      <c r="U575" s="114">
        <f t="shared" si="60"/>
        <v>0.33220415537488707</v>
      </c>
      <c r="Y575" s="10" t="e">
        <f t="shared" si="62"/>
        <v>#REF!</v>
      </c>
    </row>
    <row r="576" spans="1:30" hidden="1" x14ac:dyDescent="0.35">
      <c r="A576" s="21">
        <v>202307571</v>
      </c>
      <c r="B576" s="57">
        <v>45135</v>
      </c>
      <c r="C576" s="37" t="s">
        <v>736</v>
      </c>
      <c r="D576" s="21" t="str">
        <f>VLOOKUP(C576,'Customer List'!$A$3:$N$4129,2,0)</f>
        <v>S111 Pte Ltd                                             26A, Kallang Place. Singapore 339212</v>
      </c>
      <c r="E576" s="42" t="s">
        <v>1008</v>
      </c>
      <c r="F576" s="50">
        <v>12</v>
      </c>
      <c r="G576" s="128">
        <v>0.96</v>
      </c>
      <c r="H576" s="50"/>
      <c r="I576" s="113"/>
      <c r="J576" s="21"/>
      <c r="K576" s="50">
        <f t="shared" si="59"/>
        <v>12.96</v>
      </c>
      <c r="L576" s="136"/>
      <c r="M576" s="36"/>
      <c r="N576" s="36"/>
      <c r="O576" s="36"/>
      <c r="P576" s="136"/>
      <c r="Q576" s="136"/>
      <c r="R576" s="36"/>
      <c r="S576" s="136">
        <f t="shared" si="63"/>
        <v>12.96</v>
      </c>
      <c r="T576" s="61">
        <v>4</v>
      </c>
      <c r="U576" s="114">
        <f t="shared" si="60"/>
        <v>0.30864197530864196</v>
      </c>
      <c r="Y576" s="10" t="e">
        <f t="shared" si="62"/>
        <v>#REF!</v>
      </c>
    </row>
    <row r="577" spans="1:25" hidden="1" x14ac:dyDescent="0.35">
      <c r="A577" s="120">
        <v>202307572</v>
      </c>
      <c r="B577" s="57">
        <v>45135</v>
      </c>
      <c r="C577" s="37" t="s">
        <v>631</v>
      </c>
      <c r="D577" s="21" t="str">
        <f>VLOOKUP(C577,'Customer List'!$A$3:$N$4129,2,0)</f>
        <v>Drink &amp; Dessert Stall                                 CCK Lots1 Stall #15.                                   21 Choa Chu Kang Ave 4, #04-15.               Lot One Shoppers Mall. Singapore 689812</v>
      </c>
      <c r="E577" s="42" t="s">
        <v>789</v>
      </c>
      <c r="F577" s="50">
        <v>390.8</v>
      </c>
      <c r="G577" s="128">
        <v>31.26</v>
      </c>
      <c r="H577" s="50"/>
      <c r="I577" s="113"/>
      <c r="J577" s="21"/>
      <c r="K577" s="160">
        <f t="shared" si="59"/>
        <v>422.06</v>
      </c>
      <c r="L577" s="36"/>
      <c r="M577" s="36"/>
      <c r="N577" s="36"/>
      <c r="O577" s="136">
        <f>K577</f>
        <v>422.06</v>
      </c>
      <c r="P577" s="136"/>
      <c r="Q577" s="36"/>
      <c r="R577" s="36"/>
      <c r="S577" s="136">
        <f t="shared" si="63"/>
        <v>0</v>
      </c>
      <c r="T577" s="61">
        <v>112.44</v>
      </c>
      <c r="U577" s="114">
        <f t="shared" si="60"/>
        <v>0.26640761976970101</v>
      </c>
      <c r="Y577" s="10" t="e">
        <f t="shared" si="62"/>
        <v>#REF!</v>
      </c>
    </row>
    <row r="578" spans="1:25" hidden="1" x14ac:dyDescent="0.35">
      <c r="A578" s="120">
        <v>202307573</v>
      </c>
      <c r="B578" s="57">
        <v>45135</v>
      </c>
      <c r="C578" s="37" t="s">
        <v>998</v>
      </c>
      <c r="D578" s="21" t="str">
        <f>VLOOKUP(C578,'Customer List'!$A$3:$N$4129,2,0)</f>
        <v xml:space="preserve">Koufu - Dessert                                                                                          Tampines Street 32,   Tampines Mart. Singapore 529287.             </v>
      </c>
      <c r="E578" s="42" t="s">
        <v>694</v>
      </c>
      <c r="F578" s="50">
        <v>211.9</v>
      </c>
      <c r="G578" s="128">
        <v>16.95</v>
      </c>
      <c r="H578" s="50"/>
      <c r="I578" s="113"/>
      <c r="J578" s="21"/>
      <c r="K578" s="50">
        <f t="shared" si="59"/>
        <v>228.85</v>
      </c>
      <c r="L578" s="136">
        <f>K578</f>
        <v>228.85</v>
      </c>
      <c r="M578" s="36"/>
      <c r="N578" s="36"/>
      <c r="O578" s="36"/>
      <c r="P578" s="36"/>
      <c r="Q578" s="136"/>
      <c r="R578" s="36"/>
      <c r="S578" s="136">
        <f t="shared" si="63"/>
        <v>0</v>
      </c>
      <c r="T578" s="61">
        <v>70.849999999999994</v>
      </c>
      <c r="U578" s="114">
        <f t="shared" si="60"/>
        <v>0.30959143543805984</v>
      </c>
      <c r="Y578" s="10" t="e">
        <f t="shared" si="62"/>
        <v>#REF!</v>
      </c>
    </row>
    <row r="579" spans="1:25" hidden="1" x14ac:dyDescent="0.35">
      <c r="A579" s="120">
        <v>202307574</v>
      </c>
      <c r="B579" s="57">
        <v>45135</v>
      </c>
      <c r="C579" s="37" t="s">
        <v>649</v>
      </c>
      <c r="D579" s="21" t="str">
        <f>VLOOKUP(C579,'Customer List'!$A$3:$N$4129,2,0)</f>
        <v xml:space="preserve">KOPITIAM INVESTMENT PTE LTD                      Block 15, Woodlands Loop.                #01-28, Singapore   738322.           </v>
      </c>
      <c r="E579" s="42" t="s">
        <v>694</v>
      </c>
      <c r="F579" s="50">
        <v>231</v>
      </c>
      <c r="G579" s="128">
        <v>18.48</v>
      </c>
      <c r="H579" s="50"/>
      <c r="I579" s="113"/>
      <c r="J579" s="21"/>
      <c r="K579" s="50">
        <f t="shared" si="59"/>
        <v>249.48</v>
      </c>
      <c r="L579" s="136"/>
      <c r="M579" s="36"/>
      <c r="N579" s="36"/>
      <c r="O579" s="136"/>
      <c r="P579" s="36"/>
      <c r="Q579" s="136">
        <f>K579</f>
        <v>249.48</v>
      </c>
      <c r="R579" s="36"/>
      <c r="S579" s="136">
        <f t="shared" si="63"/>
        <v>0</v>
      </c>
      <c r="T579" s="61">
        <v>51</v>
      </c>
      <c r="U579" s="114">
        <f t="shared" si="60"/>
        <v>0.20442520442520443</v>
      </c>
      <c r="Y579" s="10" t="e">
        <f t="shared" si="62"/>
        <v>#REF!</v>
      </c>
    </row>
    <row r="580" spans="1:25" hidden="1" x14ac:dyDescent="0.35">
      <c r="A580" s="120">
        <v>202307575</v>
      </c>
      <c r="B580" s="57">
        <v>45135</v>
      </c>
      <c r="C580" s="37" t="s">
        <v>976</v>
      </c>
      <c r="D580" s="21" t="str">
        <f>VLOOKUP(C580,'Customer List'!$A$3:$N$4129,2,0)</f>
        <v>FOOD DYNASTY PTE LTD                                                                                          101 THOMSON ROAD #B1-56 UNITED SQUARE SINGAPORE 307591</v>
      </c>
      <c r="E580" s="42" t="s">
        <v>789</v>
      </c>
      <c r="F580" s="50">
        <v>147.4</v>
      </c>
      <c r="G580" s="128">
        <v>11.79</v>
      </c>
      <c r="H580" s="50"/>
      <c r="I580" s="113"/>
      <c r="J580" s="21"/>
      <c r="K580" s="50">
        <f t="shared" si="59"/>
        <v>159.19</v>
      </c>
      <c r="L580" s="136"/>
      <c r="M580" s="36"/>
      <c r="N580" s="36"/>
      <c r="O580" s="36"/>
      <c r="P580" s="136"/>
      <c r="Q580" s="136">
        <f>K580</f>
        <v>159.19</v>
      </c>
      <c r="R580" s="36"/>
      <c r="S580" s="136">
        <f t="shared" si="63"/>
        <v>0</v>
      </c>
      <c r="T580" s="61">
        <v>50.48</v>
      </c>
      <c r="U580" s="114">
        <f t="shared" si="60"/>
        <v>0.31710534581317923</v>
      </c>
      <c r="Y580" s="10" t="e">
        <f t="shared" si="62"/>
        <v>#REF!</v>
      </c>
    </row>
    <row r="581" spans="1:25" hidden="1" x14ac:dyDescent="0.35">
      <c r="A581" s="120">
        <v>202307576</v>
      </c>
      <c r="B581" s="57">
        <v>45135</v>
      </c>
      <c r="C581" s="37" t="s">
        <v>640</v>
      </c>
      <c r="D581" s="21" t="str">
        <f>VLOOKUP(C581,'Customer List'!$A$3:$N$4129,2,0)</f>
        <v>Tong Shui Desserts                                     101, Upper Cross Street #02-49.                   People's Park Centre, Singapore 058357</v>
      </c>
      <c r="E581" s="42" t="s">
        <v>789</v>
      </c>
      <c r="F581" s="50">
        <v>548.5</v>
      </c>
      <c r="G581" s="128">
        <v>43.88</v>
      </c>
      <c r="H581" s="50"/>
      <c r="I581" s="113"/>
      <c r="J581" s="21"/>
      <c r="K581" s="50">
        <f t="shared" si="59"/>
        <v>592.38</v>
      </c>
      <c r="L581" s="36"/>
      <c r="M581" s="36"/>
      <c r="N581" s="36"/>
      <c r="O581" s="36"/>
      <c r="P581" s="36"/>
      <c r="Q581" s="136">
        <f>K581</f>
        <v>592.38</v>
      </c>
      <c r="R581" s="136"/>
      <c r="S581" s="136">
        <f t="shared" si="63"/>
        <v>0</v>
      </c>
      <c r="T581" s="61">
        <v>122.1</v>
      </c>
      <c r="U581" s="114">
        <f t="shared" si="60"/>
        <v>0.20611769472298186</v>
      </c>
      <c r="Y581" s="10" t="e">
        <f t="shared" si="62"/>
        <v>#REF!</v>
      </c>
    </row>
    <row r="582" spans="1:25" hidden="1" x14ac:dyDescent="0.35">
      <c r="A582" s="120">
        <v>202307577</v>
      </c>
      <c r="B582" s="57">
        <v>45135</v>
      </c>
      <c r="C582" s="37" t="s">
        <v>739</v>
      </c>
      <c r="D582" s="21" t="str">
        <f>VLOOKUP(C582,'Customer List'!$A$3:$N$4129,2,0)</f>
        <v>TEL: 91858264                                       Blk 883 , Woodlands North Plaza. Woodlands Street 82.  #01-492 Singapore 730883</v>
      </c>
      <c r="E582" s="42" t="s">
        <v>694</v>
      </c>
      <c r="F582" s="50">
        <v>131.47999999999999</v>
      </c>
      <c r="G582" s="128">
        <v>10.52</v>
      </c>
      <c r="H582" s="50">
        <v>142</v>
      </c>
      <c r="I582" s="113">
        <v>45135</v>
      </c>
      <c r="J582" s="21"/>
      <c r="K582" s="50">
        <f t="shared" si="59"/>
        <v>0</v>
      </c>
      <c r="L582" s="36"/>
      <c r="M582" s="36"/>
      <c r="N582" s="36"/>
      <c r="O582" s="36"/>
      <c r="P582" s="36"/>
      <c r="Q582" s="136"/>
      <c r="R582" s="36"/>
      <c r="S582" s="136">
        <f t="shared" si="63"/>
        <v>0</v>
      </c>
      <c r="T582" s="61">
        <v>29.16</v>
      </c>
      <c r="U582" s="114">
        <f t="shared" si="60"/>
        <v>0.20535211267605633</v>
      </c>
      <c r="Y582" s="10" t="e">
        <f t="shared" si="62"/>
        <v>#REF!</v>
      </c>
    </row>
    <row r="583" spans="1:25" hidden="1" x14ac:dyDescent="0.35">
      <c r="A583" s="120">
        <v>202307578</v>
      </c>
      <c r="B583" s="57">
        <v>45135</v>
      </c>
      <c r="C583" s="37" t="s">
        <v>618</v>
      </c>
      <c r="D583" s="21" t="str">
        <f>VLOOKUP(C583,'Customer List'!$A$3:$N$4129,2,0)</f>
        <v>Top Bean                                                   Hougang Central Bus Interchange/Beside Blk 850          #01-07 Singapore 530850</v>
      </c>
      <c r="E583" s="42" t="s">
        <v>694</v>
      </c>
      <c r="F583" s="50">
        <v>96.67</v>
      </c>
      <c r="G583" s="128">
        <v>7.73</v>
      </c>
      <c r="H583" s="50">
        <v>104.4</v>
      </c>
      <c r="I583" s="113">
        <v>45135</v>
      </c>
      <c r="J583" s="21"/>
      <c r="K583" s="50">
        <f t="shared" si="59"/>
        <v>0</v>
      </c>
      <c r="L583" s="136"/>
      <c r="M583" s="136"/>
      <c r="N583" s="136"/>
      <c r="O583" s="36"/>
      <c r="P583" s="36"/>
      <c r="Q583" s="36"/>
      <c r="R583" s="36"/>
      <c r="S583" s="136">
        <f t="shared" si="63"/>
        <v>0</v>
      </c>
      <c r="T583" s="61">
        <v>16.64</v>
      </c>
      <c r="U583" s="114">
        <f t="shared" si="60"/>
        <v>0.15938697318007664</v>
      </c>
      <c r="Y583" s="10" t="e">
        <f t="shared" si="62"/>
        <v>#REF!</v>
      </c>
    </row>
    <row r="584" spans="1:25" hidden="1" x14ac:dyDescent="0.35">
      <c r="A584" s="120">
        <v>202307579</v>
      </c>
      <c r="B584" s="57">
        <v>45135</v>
      </c>
      <c r="C584" s="37" t="s">
        <v>674</v>
      </c>
      <c r="D584" s="21" t="str">
        <f>VLOOKUP(C584,'Customer List'!$A$3:$N$4129,2,0)</f>
        <v>Hougang 118                                          Hougang Ave 1, Blk.118.                    #01-1190, Singapore 530118.</v>
      </c>
      <c r="E584" s="42" t="s">
        <v>694</v>
      </c>
      <c r="F584" s="50">
        <v>87.96</v>
      </c>
      <c r="G584" s="128">
        <v>7.04</v>
      </c>
      <c r="H584" s="50">
        <v>95</v>
      </c>
      <c r="I584" s="113">
        <v>45135</v>
      </c>
      <c r="J584" s="21"/>
      <c r="K584" s="50">
        <f t="shared" si="59"/>
        <v>0</v>
      </c>
      <c r="L584" s="136"/>
      <c r="M584" s="36"/>
      <c r="N584" s="36"/>
      <c r="O584" s="36"/>
      <c r="P584" s="36"/>
      <c r="Q584" s="136"/>
      <c r="R584" s="36"/>
      <c r="S584" s="136">
        <f t="shared" si="63"/>
        <v>0</v>
      </c>
      <c r="T584" s="61">
        <v>28.21</v>
      </c>
      <c r="U584" s="114">
        <f t="shared" si="60"/>
        <v>0.29694736842105263</v>
      </c>
      <c r="Y584" s="10" t="e">
        <f t="shared" si="62"/>
        <v>#REF!</v>
      </c>
    </row>
    <row r="585" spans="1:25" hidden="1" x14ac:dyDescent="0.35">
      <c r="A585" s="120">
        <v>202307580</v>
      </c>
      <c r="B585" s="57">
        <v>45135</v>
      </c>
      <c r="C585" s="37" t="s">
        <v>720</v>
      </c>
      <c r="D585" s="21" t="str">
        <f>VLOOKUP(C585,'Customer List'!$A$3:$N$4129,2,0)</f>
        <v>TEL: 91548191                                                                                          462 Crawford Lane #01-61 Singapore 190462</v>
      </c>
      <c r="E585" s="42" t="s">
        <v>789</v>
      </c>
      <c r="F585" s="50">
        <v>104</v>
      </c>
      <c r="G585" s="128">
        <v>8.32</v>
      </c>
      <c r="H585" s="50">
        <v>112.32</v>
      </c>
      <c r="I585" s="113">
        <v>45135</v>
      </c>
      <c r="J585" s="21"/>
      <c r="K585" s="50">
        <f t="shared" si="59"/>
        <v>0</v>
      </c>
      <c r="L585" s="136"/>
      <c r="M585" s="36"/>
      <c r="N585" s="36"/>
      <c r="O585" s="36"/>
      <c r="P585" s="36"/>
      <c r="Q585" s="36"/>
      <c r="R585" s="36"/>
      <c r="S585" s="136">
        <f t="shared" si="63"/>
        <v>0</v>
      </c>
      <c r="T585" s="61">
        <v>29.6</v>
      </c>
      <c r="U585" s="114">
        <f t="shared" si="60"/>
        <v>0.26353276353276356</v>
      </c>
      <c r="Y585" s="10" t="e">
        <f t="shared" si="62"/>
        <v>#REF!</v>
      </c>
    </row>
    <row r="586" spans="1:25" hidden="1" x14ac:dyDescent="0.35">
      <c r="A586" s="120">
        <v>202307581</v>
      </c>
      <c r="B586" s="57">
        <v>45135</v>
      </c>
      <c r="C586" s="37" t="s">
        <v>903</v>
      </c>
      <c r="D586" s="21" t="str">
        <f>VLOOKUP(C586,'Customer List'!$A$3:$N$4129,2,0)</f>
        <v>R&amp;B TEA SINGAPORE                                                      991 BUANGKOK LINK #01-27 SINGAPORE 530991</v>
      </c>
      <c r="E586" s="42" t="s">
        <v>694</v>
      </c>
      <c r="F586" s="50">
        <v>28</v>
      </c>
      <c r="G586" s="128">
        <v>2.2400000000000002</v>
      </c>
      <c r="H586" s="50"/>
      <c r="I586" s="113"/>
      <c r="J586" s="21"/>
      <c r="K586" s="50">
        <f t="shared" ref="K586:K649" si="64">F586+G586-H586-J586</f>
        <v>30.240000000000002</v>
      </c>
      <c r="L586" s="136"/>
      <c r="M586" s="36"/>
      <c r="N586" s="136">
        <f>K586</f>
        <v>30.240000000000002</v>
      </c>
      <c r="O586" s="136"/>
      <c r="P586" s="36"/>
      <c r="Q586" s="36"/>
      <c r="R586" s="36"/>
      <c r="S586" s="136">
        <f t="shared" si="63"/>
        <v>0</v>
      </c>
      <c r="T586" s="61">
        <v>19.28</v>
      </c>
      <c r="U586" s="114">
        <f t="shared" si="60"/>
        <v>0.63756613756613756</v>
      </c>
      <c r="Y586" s="10" t="e">
        <f t="shared" si="62"/>
        <v>#REF!</v>
      </c>
    </row>
    <row r="587" spans="1:25" hidden="1" x14ac:dyDescent="0.35">
      <c r="A587" s="120">
        <v>202307582</v>
      </c>
      <c r="B587" s="57">
        <v>45135</v>
      </c>
      <c r="C587" s="37" t="s">
        <v>117</v>
      </c>
      <c r="D587" s="21" t="str">
        <f>VLOOKUP(C587,'Customer List'!$A$3:$N$4129,2,0)</f>
        <v xml:space="preserve">Koufu - Dessert                                              Block 168 Punggol Field #01-01      Punggol Plaza Singapore 820168               </v>
      </c>
      <c r="E587" s="42" t="s">
        <v>694</v>
      </c>
      <c r="F587" s="50">
        <v>706.1</v>
      </c>
      <c r="G587" s="128">
        <v>56.49</v>
      </c>
      <c r="H587" s="50"/>
      <c r="I587" s="113"/>
      <c r="J587" s="21"/>
      <c r="K587" s="50">
        <f t="shared" si="64"/>
        <v>762.59</v>
      </c>
      <c r="L587" s="136">
        <f>K587</f>
        <v>762.59</v>
      </c>
      <c r="M587" s="36"/>
      <c r="N587" s="36"/>
      <c r="O587" s="136"/>
      <c r="P587" s="36"/>
      <c r="Q587" s="136"/>
      <c r="R587" s="36"/>
      <c r="S587" s="136">
        <f t="shared" si="63"/>
        <v>0</v>
      </c>
      <c r="T587" s="61">
        <v>188.28</v>
      </c>
      <c r="U587" s="114">
        <f t="shared" si="60"/>
        <v>0.24689544840608976</v>
      </c>
      <c r="Y587" s="10" t="e">
        <f t="shared" si="62"/>
        <v>#REF!</v>
      </c>
    </row>
    <row r="588" spans="1:25" hidden="1" x14ac:dyDescent="0.35">
      <c r="A588" s="120">
        <v>202307583</v>
      </c>
      <c r="B588" s="57">
        <v>45135</v>
      </c>
      <c r="C588" s="37" t="s">
        <v>657</v>
      </c>
      <c r="D588" s="21" t="str">
        <f>VLOOKUP(C588,'Customer List'!$A$3:$N$4129,2,0)</f>
        <v>甜品站                                                        335 Smith Street. Chinatown Complex. #02-146 Singapore 050335.</v>
      </c>
      <c r="E588" s="42" t="s">
        <v>789</v>
      </c>
      <c r="F588" s="50">
        <v>133.33000000000001</v>
      </c>
      <c r="G588" s="128">
        <v>10.67</v>
      </c>
      <c r="H588" s="50">
        <v>144</v>
      </c>
      <c r="I588" s="113">
        <v>45135</v>
      </c>
      <c r="J588" s="21"/>
      <c r="K588" s="50">
        <f t="shared" si="64"/>
        <v>0</v>
      </c>
      <c r="L588" s="136"/>
      <c r="M588" s="36"/>
      <c r="N588" s="36"/>
      <c r="O588" s="36"/>
      <c r="P588" s="36"/>
      <c r="Q588" s="36"/>
      <c r="R588" s="36"/>
      <c r="S588" s="136">
        <f t="shared" si="63"/>
        <v>0</v>
      </c>
      <c r="T588" s="61">
        <v>39.72</v>
      </c>
      <c r="U588" s="114">
        <f t="shared" si="60"/>
        <v>0.27583333333333332</v>
      </c>
      <c r="Y588" s="10" t="e">
        <f t="shared" si="62"/>
        <v>#REF!</v>
      </c>
    </row>
    <row r="589" spans="1:25" hidden="1" x14ac:dyDescent="0.35">
      <c r="A589" s="120">
        <v>202307584</v>
      </c>
      <c r="B589" s="57">
        <v>45135</v>
      </c>
      <c r="C589" s="37" t="s">
        <v>904</v>
      </c>
      <c r="D589" s="21" t="str">
        <f>VLOOKUP(C589,'Customer List'!$A$3:$N$4129,2,0)</f>
        <v>R&amp;B TEA SINGAPORE                                                 OASIS TERRACES, 681 PUNGGOL DRIVE #B1-03 SINGAPORE 820681</v>
      </c>
      <c r="E589" s="42" t="s">
        <v>694</v>
      </c>
      <c r="F589" s="50">
        <v>29.5</v>
      </c>
      <c r="G589" s="128">
        <v>2.36</v>
      </c>
      <c r="H589" s="50"/>
      <c r="I589" s="113"/>
      <c r="J589" s="21"/>
      <c r="K589" s="50">
        <f t="shared" si="64"/>
        <v>31.86</v>
      </c>
      <c r="L589" s="136"/>
      <c r="M589" s="36"/>
      <c r="N589" s="136">
        <f>K589</f>
        <v>31.86</v>
      </c>
      <c r="O589" s="36"/>
      <c r="P589" s="36"/>
      <c r="Q589" s="36"/>
      <c r="R589" s="36"/>
      <c r="S589" s="136">
        <f t="shared" si="63"/>
        <v>0</v>
      </c>
      <c r="T589" s="61">
        <v>18.16</v>
      </c>
      <c r="U589" s="114">
        <f t="shared" si="60"/>
        <v>0.56999372253609548</v>
      </c>
      <c r="Y589" s="10" t="e">
        <f t="shared" si="62"/>
        <v>#REF!</v>
      </c>
    </row>
    <row r="590" spans="1:25" hidden="1" x14ac:dyDescent="0.35">
      <c r="A590" s="120">
        <v>202307585</v>
      </c>
      <c r="B590" s="57">
        <v>45135</v>
      </c>
      <c r="C590" s="37" t="s">
        <v>915</v>
      </c>
      <c r="D590" s="21" t="str">
        <f>VLOOKUP(C590,'Customer List'!$A$3:$N$4129,2,0)</f>
        <v xml:space="preserve">FOOD REPUBLIC PTE LTD                                  Causeway Point @Ice Shop, Woodlands Square #04-01 Causeway Point Singapore 738099                                                        </v>
      </c>
      <c r="E590" s="42" t="s">
        <v>789</v>
      </c>
      <c r="F590" s="50">
        <v>3.6</v>
      </c>
      <c r="G590" s="128">
        <v>0.28999999999999998</v>
      </c>
      <c r="H590" s="50"/>
      <c r="I590" s="113"/>
      <c r="J590" s="21"/>
      <c r="K590" s="50">
        <f t="shared" si="64"/>
        <v>3.89</v>
      </c>
      <c r="L590" s="36"/>
      <c r="M590" s="36"/>
      <c r="N590" s="36"/>
      <c r="O590" s="36"/>
      <c r="P590" s="136">
        <f>K590</f>
        <v>3.89</v>
      </c>
      <c r="Q590" s="36"/>
      <c r="R590" s="36"/>
      <c r="S590" s="136">
        <f t="shared" si="63"/>
        <v>0</v>
      </c>
      <c r="T590" s="61">
        <v>1.4</v>
      </c>
      <c r="U590" s="114">
        <f t="shared" si="60"/>
        <v>0.3598971722365038</v>
      </c>
      <c r="Y590" s="10" t="e">
        <f t="shared" si="62"/>
        <v>#REF!</v>
      </c>
    </row>
    <row r="591" spans="1:25" hidden="1" x14ac:dyDescent="0.35">
      <c r="A591" s="120">
        <v>202307586</v>
      </c>
      <c r="B591" s="57">
        <v>45135</v>
      </c>
      <c r="C591" s="37" t="s">
        <v>675</v>
      </c>
      <c r="D591" s="21" t="str">
        <f>VLOOKUP(C591,'Customer List'!$A$3:$N$4129,2,0)</f>
        <v>友谊                                                         Blk 409, Ang Mo Kio Ave 10.   #01-09 Singapore 560409</v>
      </c>
      <c r="E591" s="42" t="s">
        <v>789</v>
      </c>
      <c r="F591" s="50">
        <v>193.52</v>
      </c>
      <c r="G591" s="128">
        <v>15.48</v>
      </c>
      <c r="H591" s="50">
        <v>209</v>
      </c>
      <c r="I591" s="113">
        <v>45135</v>
      </c>
      <c r="J591" s="21"/>
      <c r="K591" s="50">
        <f t="shared" si="64"/>
        <v>0</v>
      </c>
      <c r="L591" s="136"/>
      <c r="M591" s="36"/>
      <c r="N591" s="36"/>
      <c r="O591" s="36"/>
      <c r="P591" s="36"/>
      <c r="Q591" s="36"/>
      <c r="R591" s="36"/>
      <c r="S591" s="136">
        <f t="shared" si="63"/>
        <v>0</v>
      </c>
      <c r="T591" s="61">
        <v>50.39</v>
      </c>
      <c r="U591" s="114">
        <f t="shared" ref="U591:U654" si="65">T591/(F591+G591)</f>
        <v>0.24110047846889954</v>
      </c>
      <c r="Y591" s="10" t="e">
        <f t="shared" si="62"/>
        <v>#REF!</v>
      </c>
    </row>
    <row r="592" spans="1:25" hidden="1" x14ac:dyDescent="0.35">
      <c r="A592" s="120">
        <v>202307587</v>
      </c>
      <c r="B592" s="57">
        <v>45135</v>
      </c>
      <c r="C592" s="37" t="s">
        <v>725</v>
      </c>
      <c r="D592" s="21" t="str">
        <f>VLOOKUP(C592,'Customer List'!$A$3:$N$4129,2,0)</f>
        <v>甜甜                                                            Blk 28  Jalan Klinik  #09-43 Singapore  160028</v>
      </c>
      <c r="E592" s="42" t="s">
        <v>789</v>
      </c>
      <c r="F592" s="50">
        <v>199</v>
      </c>
      <c r="G592" s="128">
        <v>15.92</v>
      </c>
      <c r="H592" s="50"/>
      <c r="I592" s="113"/>
      <c r="J592" s="21"/>
      <c r="K592" s="50">
        <f t="shared" si="64"/>
        <v>214.92</v>
      </c>
      <c r="L592" s="36"/>
      <c r="M592" s="136"/>
      <c r="N592" s="36"/>
      <c r="O592" s="36"/>
      <c r="P592" s="36"/>
      <c r="Q592" s="136">
        <f>K592</f>
        <v>214.92</v>
      </c>
      <c r="R592" s="36"/>
      <c r="S592" s="136">
        <f t="shared" si="63"/>
        <v>0</v>
      </c>
      <c r="T592" s="61">
        <v>52.33</v>
      </c>
      <c r="U592" s="114">
        <f t="shared" si="65"/>
        <v>0.24348594825981762</v>
      </c>
      <c r="Y592" s="10" t="e">
        <f t="shared" si="62"/>
        <v>#REF!</v>
      </c>
    </row>
    <row r="593" spans="1:25" hidden="1" x14ac:dyDescent="0.35">
      <c r="A593" s="120">
        <v>202307588</v>
      </c>
      <c r="B593" s="57">
        <v>45135</v>
      </c>
      <c r="C593" s="37" t="s">
        <v>647</v>
      </c>
      <c r="D593" s="21" t="str">
        <f>VLOOKUP(C593,'Customer List'!$A$3:$N$4129,2,0)</f>
        <v>甜甜                                                                         Tiong Bahru Market. 30 Seng Poh Road #02-15. Singapore 168898</v>
      </c>
      <c r="E593" s="42" t="s">
        <v>789</v>
      </c>
      <c r="F593" s="50">
        <v>713.98</v>
      </c>
      <c r="G593" s="128">
        <v>57.12</v>
      </c>
      <c r="H593" s="50"/>
      <c r="I593" s="113"/>
      <c r="J593" s="21"/>
      <c r="K593" s="50">
        <f t="shared" si="64"/>
        <v>771.1</v>
      </c>
      <c r="L593" s="136"/>
      <c r="M593" s="36"/>
      <c r="N593" s="36"/>
      <c r="O593" s="136"/>
      <c r="P593" s="36"/>
      <c r="Q593" s="136">
        <f>K593</f>
        <v>771.1</v>
      </c>
      <c r="R593" s="36"/>
      <c r="S593" s="136">
        <f t="shared" si="63"/>
        <v>0</v>
      </c>
      <c r="T593" s="61">
        <v>182.77</v>
      </c>
      <c r="U593" s="114">
        <f t="shared" si="65"/>
        <v>0.23702502917909479</v>
      </c>
      <c r="Y593" s="10" t="e">
        <f t="shared" ref="Y593:Y628" si="66">Y592-X593</f>
        <v>#REF!</v>
      </c>
    </row>
    <row r="594" spans="1:25" hidden="1" x14ac:dyDescent="0.35">
      <c r="A594" s="120">
        <v>202307589</v>
      </c>
      <c r="B594" s="57">
        <v>45135</v>
      </c>
      <c r="C594" s="37" t="s">
        <v>916</v>
      </c>
      <c r="D594" s="21" t="str">
        <f>VLOOKUP(C594,'Customer List'!$A$3:$N$4129,2,0)</f>
        <v xml:space="preserve">FOOD REPUBLIC PTE LTD                                   Vivo City @Drink Stall #16A                                         1, Harbourfront Walk #03-01, VivoCity   Singapore 098585                           </v>
      </c>
      <c r="E594" s="42" t="s">
        <v>789</v>
      </c>
      <c r="F594" s="50">
        <v>104.12</v>
      </c>
      <c r="G594" s="128">
        <v>8.33</v>
      </c>
      <c r="H594" s="50"/>
      <c r="I594" s="113"/>
      <c r="J594" s="21"/>
      <c r="K594" s="50">
        <f t="shared" si="64"/>
        <v>112.45</v>
      </c>
      <c r="L594" s="36"/>
      <c r="M594" s="36"/>
      <c r="N594" s="36"/>
      <c r="O594" s="136"/>
      <c r="P594" s="136">
        <f>K594</f>
        <v>112.45</v>
      </c>
      <c r="Q594" s="36"/>
      <c r="R594" s="36"/>
      <c r="S594" s="136">
        <f t="shared" si="63"/>
        <v>0</v>
      </c>
      <c r="T594" s="61">
        <v>37.75</v>
      </c>
      <c r="U594" s="114">
        <f t="shared" si="65"/>
        <v>0.33570475767007557</v>
      </c>
      <c r="Y594" s="10" t="e">
        <f t="shared" si="66"/>
        <v>#REF!</v>
      </c>
    </row>
    <row r="595" spans="1:25" hidden="1" x14ac:dyDescent="0.35">
      <c r="A595" s="120">
        <v>202307590</v>
      </c>
      <c r="B595" s="57">
        <v>45135</v>
      </c>
      <c r="C595" s="37" t="s">
        <v>917</v>
      </c>
      <c r="D595" s="21" t="str">
        <f>VLOOKUP(C595,'Customer List'!$A$3:$N$4129,2,0)</f>
        <v xml:space="preserve">FOOD REPUBLIC PTE LTD                                   Vivo City @Ice Shop #16                                         1, Harbourfront Walk #03-01, VivoCity   Singapore 098585                           </v>
      </c>
      <c r="E595" s="42" t="s">
        <v>789</v>
      </c>
      <c r="F595" s="50">
        <v>126</v>
      </c>
      <c r="G595" s="128">
        <v>10.08</v>
      </c>
      <c r="H595" s="50"/>
      <c r="I595" s="113"/>
      <c r="J595" s="21"/>
      <c r="K595" s="50">
        <f t="shared" si="64"/>
        <v>136.08000000000001</v>
      </c>
      <c r="L595" s="36"/>
      <c r="M595" s="36"/>
      <c r="N595" s="36"/>
      <c r="O595" s="136"/>
      <c r="P595" s="136">
        <f>K595</f>
        <v>136.08000000000001</v>
      </c>
      <c r="Q595" s="36"/>
      <c r="R595" s="36"/>
      <c r="S595" s="136">
        <f t="shared" si="63"/>
        <v>0</v>
      </c>
      <c r="T595" s="61">
        <v>32.44</v>
      </c>
      <c r="U595" s="114">
        <f t="shared" si="65"/>
        <v>0.23838918283362723</v>
      </c>
      <c r="Y595" s="10" t="e">
        <f t="shared" si="66"/>
        <v>#REF!</v>
      </c>
    </row>
    <row r="596" spans="1:25" hidden="1" x14ac:dyDescent="0.35">
      <c r="A596" s="120">
        <v>202307591</v>
      </c>
      <c r="B596" s="57">
        <v>45135</v>
      </c>
      <c r="C596" s="37" t="s">
        <v>625</v>
      </c>
      <c r="D596" s="21" t="str">
        <f>VLOOKUP(C596,'Customer List'!$A$3:$N$4129,2,0)</f>
        <v xml:space="preserve">顺兴                                                      Margaret Drive Hawker Centre    38A, Margaret Drive #02-24   Singapore 142038      </v>
      </c>
      <c r="E596" s="42" t="s">
        <v>789</v>
      </c>
      <c r="F596" s="50">
        <v>239.93</v>
      </c>
      <c r="G596" s="128">
        <v>19.190000000000001</v>
      </c>
      <c r="H596" s="50">
        <v>259.12</v>
      </c>
      <c r="I596" s="113">
        <v>45135</v>
      </c>
      <c r="J596" s="21"/>
      <c r="K596" s="50">
        <f t="shared" si="64"/>
        <v>0</v>
      </c>
      <c r="L596" s="36"/>
      <c r="M596" s="36"/>
      <c r="N596" s="36"/>
      <c r="O596" s="136"/>
      <c r="P596" s="36"/>
      <c r="Q596" s="36"/>
      <c r="R596" s="36"/>
      <c r="S596" s="136">
        <f t="shared" si="63"/>
        <v>0</v>
      </c>
      <c r="T596" s="61">
        <v>61.23</v>
      </c>
      <c r="U596" s="114">
        <f t="shared" si="65"/>
        <v>0.23629978388391476</v>
      </c>
      <c r="Y596" s="10" t="e">
        <f t="shared" si="66"/>
        <v>#REF!</v>
      </c>
    </row>
    <row r="597" spans="1:25" hidden="1" x14ac:dyDescent="0.35">
      <c r="A597" s="120">
        <v>202307592</v>
      </c>
      <c r="B597" s="57">
        <v>45135</v>
      </c>
      <c r="C597" s="37" t="s">
        <v>1007</v>
      </c>
      <c r="D597" s="21" t="str">
        <f>VLOOKUP(C597,'Customer List'!$A$3:$N$4129,2,0)</f>
        <v>FOOD REPUBLIC PTE LTD                                  Serangoon Nex@Drink Stall                  23, Serangoon Central #B2-63                      Singapore 550683</v>
      </c>
      <c r="E597" s="42" t="s">
        <v>694</v>
      </c>
      <c r="F597" s="50">
        <v>76</v>
      </c>
      <c r="G597" s="128">
        <v>6.08</v>
      </c>
      <c r="H597" s="50"/>
      <c r="I597" s="113"/>
      <c r="J597" s="21"/>
      <c r="K597" s="50">
        <f t="shared" si="64"/>
        <v>82.08</v>
      </c>
      <c r="L597" s="36"/>
      <c r="M597" s="36"/>
      <c r="N597" s="36"/>
      <c r="O597" s="36"/>
      <c r="P597" s="136">
        <f>K597</f>
        <v>82.08</v>
      </c>
      <c r="Q597" s="36"/>
      <c r="R597" s="36"/>
      <c r="S597" s="136">
        <f t="shared" si="63"/>
        <v>0</v>
      </c>
      <c r="T597" s="61">
        <v>29.12</v>
      </c>
      <c r="U597" s="114">
        <f t="shared" si="65"/>
        <v>0.35477582846003902</v>
      </c>
      <c r="Y597" s="10" t="e">
        <f t="shared" si="66"/>
        <v>#REF!</v>
      </c>
    </row>
    <row r="598" spans="1:25" hidden="1" x14ac:dyDescent="0.35">
      <c r="A598" s="120">
        <v>202307593</v>
      </c>
      <c r="B598" s="57">
        <v>45135</v>
      </c>
      <c r="C598" s="37" t="s">
        <v>713</v>
      </c>
      <c r="D598" s="21" t="str">
        <f>VLOOKUP(C598,'Customer List'!$A$3:$N$4129,2,0)</f>
        <v>梅林                                                             Block 425, #06-409 Tampines Street 41, Singapore 520425</v>
      </c>
      <c r="E598" s="42" t="s">
        <v>694</v>
      </c>
      <c r="F598" s="50">
        <v>79</v>
      </c>
      <c r="G598" s="128">
        <v>6.32</v>
      </c>
      <c r="H598" s="50"/>
      <c r="I598" s="113"/>
      <c r="J598" s="21"/>
      <c r="K598" s="50">
        <f t="shared" si="64"/>
        <v>85.32</v>
      </c>
      <c r="L598" s="36"/>
      <c r="M598" s="36"/>
      <c r="N598" s="36"/>
      <c r="O598" s="36"/>
      <c r="P598" s="36"/>
      <c r="Q598" s="136">
        <f>K598</f>
        <v>85.32</v>
      </c>
      <c r="R598" s="36"/>
      <c r="S598" s="136">
        <f t="shared" si="63"/>
        <v>0</v>
      </c>
      <c r="T598" s="61">
        <v>21.2</v>
      </c>
      <c r="U598" s="114">
        <f t="shared" si="65"/>
        <v>0.24847632442569154</v>
      </c>
      <c r="Y598" s="10" t="e">
        <f t="shared" si="66"/>
        <v>#REF!</v>
      </c>
    </row>
    <row r="599" spans="1:25" hidden="1" x14ac:dyDescent="0.35">
      <c r="A599" s="120">
        <v>202307594</v>
      </c>
      <c r="B599" s="57">
        <v>45136</v>
      </c>
      <c r="C599" s="37" t="s">
        <v>411</v>
      </c>
      <c r="D599" s="21" t="str">
        <f>VLOOKUP(C599,'Customer List'!$A$3:$N$4129,2,0)</f>
        <v>Koufu - Dessert                                     258 Pasir Ris Street 21,  Loyang Point, #02-313,  Singapore 510258</v>
      </c>
      <c r="E599" s="42" t="s">
        <v>694</v>
      </c>
      <c r="F599" s="50">
        <v>74.5</v>
      </c>
      <c r="G599" s="128">
        <v>5.96</v>
      </c>
      <c r="H599" s="50"/>
      <c r="I599" s="113"/>
      <c r="J599" s="21"/>
      <c r="K599" s="50">
        <f t="shared" si="64"/>
        <v>80.459999999999994</v>
      </c>
      <c r="L599" s="136">
        <f>K599</f>
        <v>80.459999999999994</v>
      </c>
      <c r="M599" s="36"/>
      <c r="N599" s="36"/>
      <c r="O599" s="36"/>
      <c r="P599" s="136"/>
      <c r="Q599" s="36"/>
      <c r="R599" s="36"/>
      <c r="S599" s="136">
        <f t="shared" si="63"/>
        <v>0</v>
      </c>
      <c r="T599" s="61">
        <v>25.73</v>
      </c>
      <c r="U599" s="114">
        <f t="shared" si="65"/>
        <v>0.31978622918220234</v>
      </c>
      <c r="Y599" s="10" t="e">
        <f t="shared" si="66"/>
        <v>#REF!</v>
      </c>
    </row>
    <row r="600" spans="1:25" hidden="1" x14ac:dyDescent="0.35">
      <c r="A600" s="120">
        <v>202307595</v>
      </c>
      <c r="B600" s="57">
        <v>45136</v>
      </c>
      <c r="C600" s="37" t="s">
        <v>439</v>
      </c>
      <c r="D600" s="21" t="str">
        <f>VLOOKUP(C600,'Customer List'!$A$3:$N$4129,2,0)</f>
        <v>Koufu - Tim Sum                                    258 Pasir Ris Street 21,  Loyang Point, #02-313,  Singapore 510258</v>
      </c>
      <c r="E600" s="42" t="s">
        <v>694</v>
      </c>
      <c r="F600" s="50">
        <v>135</v>
      </c>
      <c r="G600" s="128">
        <v>10.8</v>
      </c>
      <c r="H600" s="50"/>
      <c r="I600" s="113"/>
      <c r="J600" s="21"/>
      <c r="K600" s="50">
        <f t="shared" si="64"/>
        <v>145.80000000000001</v>
      </c>
      <c r="L600" s="136">
        <f>K600</f>
        <v>145.80000000000001</v>
      </c>
      <c r="M600" s="36"/>
      <c r="N600" s="36"/>
      <c r="O600" s="36"/>
      <c r="P600" s="136"/>
      <c r="Q600" s="36"/>
      <c r="R600" s="36"/>
      <c r="S600" s="136">
        <f t="shared" si="63"/>
        <v>0</v>
      </c>
      <c r="T600" s="61">
        <v>19.100000000000001</v>
      </c>
      <c r="U600" s="114">
        <f t="shared" si="65"/>
        <v>0.13100137174211249</v>
      </c>
      <c r="Y600" s="10" t="e">
        <f t="shared" si="66"/>
        <v>#REF!</v>
      </c>
    </row>
    <row r="601" spans="1:25" hidden="1" x14ac:dyDescent="0.35">
      <c r="A601" s="120">
        <v>202307596</v>
      </c>
      <c r="B601" s="57">
        <v>45136</v>
      </c>
      <c r="C601" s="37" t="s">
        <v>600</v>
      </c>
      <c r="D601" s="21" t="str">
        <f>VLOOKUP(C601,'Customer List'!$A$3:$N$4129,2,0)</f>
        <v xml:space="preserve">FOOD REPUBLIC PTE LTD                                  Somerset Orchard@Ice shop No: 17   313 Orchard Road #05-01                Singapore 238895                           </v>
      </c>
      <c r="E601" s="42" t="s">
        <v>789</v>
      </c>
      <c r="F601" s="50">
        <v>177.6</v>
      </c>
      <c r="G601" s="128">
        <v>14.21</v>
      </c>
      <c r="H601" s="50"/>
      <c r="I601" s="113"/>
      <c r="J601" s="21"/>
      <c r="K601" s="50">
        <f t="shared" si="64"/>
        <v>191.81</v>
      </c>
      <c r="L601" s="36"/>
      <c r="M601" s="36"/>
      <c r="N601" s="36"/>
      <c r="O601" s="36"/>
      <c r="P601" s="136">
        <f>K601</f>
        <v>191.81</v>
      </c>
      <c r="Q601" s="136"/>
      <c r="R601" s="36"/>
      <c r="S601" s="136">
        <f t="shared" si="63"/>
        <v>0</v>
      </c>
      <c r="T601" s="61">
        <v>58.95</v>
      </c>
      <c r="U601" s="114">
        <f t="shared" si="65"/>
        <v>0.30733538397372401</v>
      </c>
      <c r="Y601" s="10" t="e">
        <f t="shared" si="66"/>
        <v>#REF!</v>
      </c>
    </row>
    <row r="602" spans="1:25" hidden="1" x14ac:dyDescent="0.35">
      <c r="A602" s="120">
        <v>202307597</v>
      </c>
      <c r="B602" s="57">
        <v>45136</v>
      </c>
      <c r="C602" s="37" t="s">
        <v>526</v>
      </c>
      <c r="D602" s="21" t="str">
        <f>VLOOKUP(C602,'Customer List'!$A$3:$N$4129,2,0)</f>
        <v xml:space="preserve">FOOD REPUBLIC PTE LTD                                  Somerset Orchard@JUICE BAR No: 17   313 Orchard Road #05-01                Singapore 238895                           </v>
      </c>
      <c r="E602" s="42" t="s">
        <v>789</v>
      </c>
      <c r="F602" s="50">
        <v>19.8</v>
      </c>
      <c r="G602" s="128">
        <v>1.58</v>
      </c>
      <c r="H602" s="50"/>
      <c r="I602" s="113"/>
      <c r="J602" s="21"/>
      <c r="K602" s="50">
        <f t="shared" si="64"/>
        <v>21.380000000000003</v>
      </c>
      <c r="L602" s="36"/>
      <c r="M602" s="36"/>
      <c r="N602" s="136"/>
      <c r="O602" s="36"/>
      <c r="P602" s="136">
        <f>K602</f>
        <v>21.380000000000003</v>
      </c>
      <c r="Q602" s="36"/>
      <c r="R602" s="36"/>
      <c r="S602" s="136">
        <f t="shared" si="63"/>
        <v>0</v>
      </c>
      <c r="T602" s="61">
        <v>6.6</v>
      </c>
      <c r="U602" s="114">
        <f t="shared" si="65"/>
        <v>0.30869971936389146</v>
      </c>
      <c r="Y602" s="10" t="e">
        <f t="shared" si="66"/>
        <v>#REF!</v>
      </c>
    </row>
    <row r="603" spans="1:25" hidden="1" x14ac:dyDescent="0.35">
      <c r="A603" s="120">
        <v>202307598</v>
      </c>
      <c r="B603" s="57">
        <v>45136</v>
      </c>
      <c r="C603" s="37" t="s">
        <v>537</v>
      </c>
      <c r="D603" s="21" t="str">
        <f>VLOOKUP(C603,'Customer List'!$A$3:$N$4129,2,0)</f>
        <v xml:space="preserve">FOOD REPUBLIC PTE LTD                                  Somerset Orchard@Drink stall No: 17   313 Orchard Road #05-01                Singapore 238895                           </v>
      </c>
      <c r="E603" s="42" t="s">
        <v>789</v>
      </c>
      <c r="F603" s="50">
        <v>30.78</v>
      </c>
      <c r="G603" s="128">
        <v>2.46</v>
      </c>
      <c r="H603" s="50"/>
      <c r="I603" s="113"/>
      <c r="J603" s="21"/>
      <c r="K603" s="50">
        <f t="shared" si="64"/>
        <v>33.24</v>
      </c>
      <c r="L603" s="36"/>
      <c r="M603" s="36"/>
      <c r="N603" s="36"/>
      <c r="O603" s="36"/>
      <c r="P603" s="136">
        <f>K603</f>
        <v>33.24</v>
      </c>
      <c r="Q603" s="136"/>
      <c r="R603" s="36"/>
      <c r="S603" s="136">
        <f t="shared" si="63"/>
        <v>0</v>
      </c>
      <c r="T603" s="61">
        <v>12.42</v>
      </c>
      <c r="U603" s="114">
        <f t="shared" si="65"/>
        <v>0.37364620938628157</v>
      </c>
      <c r="Y603" s="10" t="e">
        <f t="shared" si="66"/>
        <v>#REF!</v>
      </c>
    </row>
    <row r="604" spans="1:25" hidden="1" x14ac:dyDescent="0.35">
      <c r="A604" s="120">
        <v>202307599</v>
      </c>
      <c r="B604" s="57">
        <v>45136</v>
      </c>
      <c r="C604" s="37" t="s">
        <v>53</v>
      </c>
      <c r="D604" s="21" t="str">
        <f>VLOOKUP(C604,'Customer List'!$A$3:$N$4129,2,0)</f>
        <v>Dessert First Pte Ltd                                   37, #01-407 Jalan Rummah Tinggi Singapore 150037</v>
      </c>
      <c r="E604" s="42" t="s">
        <v>789</v>
      </c>
      <c r="F604" s="50">
        <v>664</v>
      </c>
      <c r="G604" s="128">
        <v>53.12</v>
      </c>
      <c r="H604" s="50"/>
      <c r="I604" s="113"/>
      <c r="J604" s="21"/>
      <c r="K604" s="50">
        <f t="shared" si="64"/>
        <v>717.12</v>
      </c>
      <c r="L604" s="36"/>
      <c r="M604" s="36"/>
      <c r="N604" s="36"/>
      <c r="O604" s="36"/>
      <c r="P604" s="136"/>
      <c r="Q604" s="136">
        <f>K604</f>
        <v>717.12</v>
      </c>
      <c r="R604" s="36"/>
      <c r="S604" s="136">
        <f t="shared" si="63"/>
        <v>0</v>
      </c>
      <c r="T604" s="61">
        <v>169.3</v>
      </c>
      <c r="U604" s="114">
        <f t="shared" si="65"/>
        <v>0.23608322177599286</v>
      </c>
      <c r="Y604" s="10" t="e">
        <f t="shared" si="66"/>
        <v>#REF!</v>
      </c>
    </row>
    <row r="605" spans="1:25" hidden="1" x14ac:dyDescent="0.35">
      <c r="A605" s="120">
        <v>202307600</v>
      </c>
      <c r="B605" s="57">
        <v>45136</v>
      </c>
      <c r="C605" s="37" t="s">
        <v>104</v>
      </c>
      <c r="D605" s="21" t="str">
        <f>VLOOKUP(C605,'Customer List'!$A$3:$N$4129,2,0)</f>
        <v>滨海甜品                                                      Blk 248, Simei St 5. Singapore 520120</v>
      </c>
      <c r="E605" s="42" t="s">
        <v>694</v>
      </c>
      <c r="F605" s="50">
        <v>521.9</v>
      </c>
      <c r="G605" s="128">
        <v>41.75</v>
      </c>
      <c r="H605" s="50"/>
      <c r="I605" s="113"/>
      <c r="J605" s="21"/>
      <c r="K605" s="50">
        <f t="shared" si="64"/>
        <v>563.65</v>
      </c>
      <c r="L605" s="136"/>
      <c r="M605" s="36"/>
      <c r="N605" s="36"/>
      <c r="O605" s="36"/>
      <c r="P605" s="36"/>
      <c r="Q605" s="136">
        <f>K605</f>
        <v>563.65</v>
      </c>
      <c r="R605" s="36"/>
      <c r="S605" s="136">
        <f t="shared" si="63"/>
        <v>0</v>
      </c>
      <c r="T605" s="61">
        <v>131.4</v>
      </c>
      <c r="U605" s="114">
        <f t="shared" si="65"/>
        <v>0.23312339217599576</v>
      </c>
      <c r="Y605" s="10" t="e">
        <f t="shared" si="66"/>
        <v>#REF!</v>
      </c>
    </row>
    <row r="606" spans="1:25" hidden="1" x14ac:dyDescent="0.35">
      <c r="A606" s="120">
        <v>202307601</v>
      </c>
      <c r="B606" s="57">
        <v>45136</v>
      </c>
      <c r="C606" s="37" t="s">
        <v>617</v>
      </c>
      <c r="D606" s="21" t="str">
        <f>VLOOKUP(C606,'Customer List'!$A$3:$N$4129,2,0)</f>
        <v xml:space="preserve">DELI ASIA (S) PTE LTD                                      1, Woodlands Height #01-03                             SINGAPORE 737859                  </v>
      </c>
      <c r="E606" s="42" t="s">
        <v>694</v>
      </c>
      <c r="F606" s="50">
        <v>1100</v>
      </c>
      <c r="G606" s="128">
        <v>88</v>
      </c>
      <c r="H606" s="50"/>
      <c r="I606" s="113"/>
      <c r="J606" s="21"/>
      <c r="K606" s="50">
        <f t="shared" si="64"/>
        <v>1188</v>
      </c>
      <c r="L606" s="36"/>
      <c r="M606" s="136">
        <f>K606</f>
        <v>1188</v>
      </c>
      <c r="N606" s="36"/>
      <c r="O606" s="36"/>
      <c r="P606" s="36"/>
      <c r="Q606" s="136"/>
      <c r="R606" s="36"/>
      <c r="S606" s="136">
        <f t="shared" si="63"/>
        <v>0</v>
      </c>
      <c r="T606" s="61">
        <v>125</v>
      </c>
      <c r="U606" s="114">
        <f t="shared" si="65"/>
        <v>0.10521885521885523</v>
      </c>
      <c r="Y606" s="10" t="e">
        <f t="shared" si="66"/>
        <v>#REF!</v>
      </c>
    </row>
    <row r="607" spans="1:25" hidden="1" x14ac:dyDescent="0.35">
      <c r="A607" s="120">
        <v>202307602</v>
      </c>
      <c r="B607" s="57">
        <v>45136</v>
      </c>
      <c r="C607" s="37" t="s">
        <v>840</v>
      </c>
      <c r="D607" s="21" t="str">
        <f>VLOOKUP(C607,'Customer List'!$A$3:$N$4129,2,0)</f>
        <v>KOUFU GOURMET PTE LTD                                     1 Woodlands Height #05-01                    Singapore 737859</v>
      </c>
      <c r="E607" s="42" t="s">
        <v>694</v>
      </c>
      <c r="F607" s="50">
        <v>690</v>
      </c>
      <c r="G607" s="128">
        <v>55.2</v>
      </c>
      <c r="H607" s="50"/>
      <c r="I607" s="113"/>
      <c r="J607" s="21"/>
      <c r="K607" s="50">
        <f t="shared" si="64"/>
        <v>745.2</v>
      </c>
      <c r="L607" s="136">
        <f>K607</f>
        <v>745.2</v>
      </c>
      <c r="M607" s="36"/>
      <c r="N607" s="136"/>
      <c r="O607" s="36"/>
      <c r="P607" s="36"/>
      <c r="Q607" s="36"/>
      <c r="R607" s="36"/>
      <c r="S607" s="136">
        <f t="shared" si="63"/>
        <v>0</v>
      </c>
      <c r="T607" s="61">
        <v>75</v>
      </c>
      <c r="U607" s="114">
        <f t="shared" si="65"/>
        <v>0.10064412238325281</v>
      </c>
      <c r="Y607" s="10" t="e">
        <f t="shared" si="66"/>
        <v>#REF!</v>
      </c>
    </row>
    <row r="608" spans="1:25" hidden="1" x14ac:dyDescent="0.35">
      <c r="A608" s="120">
        <v>202307603</v>
      </c>
      <c r="B608" s="57">
        <v>45136</v>
      </c>
      <c r="C608" s="37" t="s">
        <v>784</v>
      </c>
      <c r="D608" s="21" t="str">
        <f>VLOOKUP(C608,'Customer List'!$A$3:$N$4129,2,0)</f>
        <v>Tiong Bahru Soya Bean                                                        52 Tiong Bahru Road #02-63.    Singapore 168716</v>
      </c>
      <c r="E608" s="42" t="s">
        <v>789</v>
      </c>
      <c r="F608" s="50">
        <v>85</v>
      </c>
      <c r="G608" s="128">
        <v>6.8</v>
      </c>
      <c r="H608" s="50">
        <v>91.8</v>
      </c>
      <c r="I608" s="113">
        <v>45136</v>
      </c>
      <c r="J608" s="21"/>
      <c r="K608" s="50">
        <f t="shared" si="64"/>
        <v>0</v>
      </c>
      <c r="L608" s="36"/>
      <c r="M608" s="36"/>
      <c r="N608" s="136"/>
      <c r="O608" s="36"/>
      <c r="P608" s="36"/>
      <c r="Q608" s="36"/>
      <c r="R608" s="36"/>
      <c r="S608" s="136">
        <f t="shared" si="63"/>
        <v>0</v>
      </c>
      <c r="T608" s="61">
        <v>16.2</v>
      </c>
      <c r="U608" s="114">
        <f t="shared" si="65"/>
        <v>0.17647058823529413</v>
      </c>
      <c r="Y608" s="10" t="e">
        <f t="shared" si="66"/>
        <v>#REF!</v>
      </c>
    </row>
    <row r="609" spans="1:25" hidden="1" x14ac:dyDescent="0.35">
      <c r="A609" s="120">
        <v>202307604</v>
      </c>
      <c r="B609" s="57">
        <v>45136</v>
      </c>
      <c r="C609" s="37" t="s">
        <v>820</v>
      </c>
      <c r="D609" s="21" t="str">
        <f>VLOOKUP(C609,'Customer List'!$A$3:$N$4129,2,0)</f>
        <v>R&amp;B TEA SINGAPORE                                                 80 MARINE PARADE ROAD #03-30A PARKWAY PARADE,                     SINGAPORE 449269</v>
      </c>
      <c r="E609" s="42" t="s">
        <v>694</v>
      </c>
      <c r="F609" s="50">
        <v>29</v>
      </c>
      <c r="G609" s="128">
        <v>2.3199999999999998</v>
      </c>
      <c r="H609" s="50"/>
      <c r="I609" s="113"/>
      <c r="J609" s="21"/>
      <c r="K609" s="50">
        <f t="shared" si="64"/>
        <v>31.32</v>
      </c>
      <c r="L609" s="36"/>
      <c r="M609" s="36"/>
      <c r="N609" s="136">
        <f>K609</f>
        <v>31.32</v>
      </c>
      <c r="O609" s="36"/>
      <c r="P609" s="36"/>
      <c r="Q609" s="36"/>
      <c r="R609" s="36"/>
      <c r="S609" s="136">
        <f t="shared" si="63"/>
        <v>0</v>
      </c>
      <c r="T609" s="61">
        <v>16.260000000000002</v>
      </c>
      <c r="U609" s="114">
        <f t="shared" si="65"/>
        <v>0.51915708812260541</v>
      </c>
      <c r="Y609" s="10" t="e">
        <f t="shared" si="66"/>
        <v>#REF!</v>
      </c>
    </row>
    <row r="610" spans="1:25" hidden="1" x14ac:dyDescent="0.35">
      <c r="A610" s="120">
        <v>202307605</v>
      </c>
      <c r="B610" s="57">
        <v>45136</v>
      </c>
      <c r="C610" s="37" t="s">
        <v>829</v>
      </c>
      <c r="D610" s="21" t="str">
        <f>VLOOKUP(C610,'Customer List'!$A$3:$N$4129,2,0)</f>
        <v>R&amp;B TEA SINGAPORE                                                301 UPPER THOMSON ROAD  #01-106 THOMSON PLAZA SINGAPORE 574408</v>
      </c>
      <c r="E610" s="42" t="s">
        <v>789</v>
      </c>
      <c r="F610" s="50">
        <v>38</v>
      </c>
      <c r="G610" s="128">
        <v>3.04</v>
      </c>
      <c r="H610" s="50"/>
      <c r="I610" s="113"/>
      <c r="J610" s="21"/>
      <c r="K610" s="50">
        <f t="shared" si="64"/>
        <v>41.04</v>
      </c>
      <c r="L610" s="36"/>
      <c r="M610" s="36"/>
      <c r="N610" s="136">
        <f>K610</f>
        <v>41.04</v>
      </c>
      <c r="O610" s="36"/>
      <c r="P610" s="36"/>
      <c r="Q610" s="36"/>
      <c r="R610" s="36"/>
      <c r="S610" s="136">
        <f t="shared" si="63"/>
        <v>0</v>
      </c>
      <c r="U610" s="114">
        <f t="shared" si="65"/>
        <v>0</v>
      </c>
      <c r="Y610" s="10" t="e">
        <f t="shared" si="66"/>
        <v>#REF!</v>
      </c>
    </row>
    <row r="611" spans="1:25" hidden="1" x14ac:dyDescent="0.35">
      <c r="A611" s="120">
        <v>202307606</v>
      </c>
      <c r="B611" s="57">
        <v>45136</v>
      </c>
      <c r="C611" s="37" t="s">
        <v>893</v>
      </c>
      <c r="D611" s="21" t="str">
        <f>VLOOKUP(C611,'Customer List'!$A$3:$N$4129,2,0)</f>
        <v>R&amp;B TEA SINGAPORE                                                BLK 678A, WOODLANDS AVE 6 #01-08A SINGAPORE 731678</v>
      </c>
      <c r="E611" s="42" t="s">
        <v>555</v>
      </c>
      <c r="F611" s="50">
        <v>59.8</v>
      </c>
      <c r="G611" s="128">
        <v>4.78</v>
      </c>
      <c r="H611" s="50"/>
      <c r="I611" s="113"/>
      <c r="J611" s="21"/>
      <c r="K611" s="50">
        <f t="shared" si="64"/>
        <v>64.58</v>
      </c>
      <c r="L611" s="136"/>
      <c r="M611" s="36"/>
      <c r="N611" s="136">
        <f>K611</f>
        <v>64.58</v>
      </c>
      <c r="O611" s="36"/>
      <c r="P611" s="36"/>
      <c r="Q611" s="36"/>
      <c r="R611" s="36"/>
      <c r="S611" s="136">
        <f t="shared" si="63"/>
        <v>0</v>
      </c>
      <c r="T611" s="61">
        <v>22.43</v>
      </c>
      <c r="U611" s="114">
        <f t="shared" si="65"/>
        <v>0.34732115205946112</v>
      </c>
      <c r="Y611" s="10" t="e">
        <f t="shared" si="66"/>
        <v>#REF!</v>
      </c>
    </row>
    <row r="612" spans="1:25" hidden="1" x14ac:dyDescent="0.35">
      <c r="A612" s="120">
        <v>202307607</v>
      </c>
      <c r="B612" s="57">
        <v>45136</v>
      </c>
      <c r="C612" s="37" t="s">
        <v>148</v>
      </c>
      <c r="D612" s="21" t="str">
        <f>VLOOKUP(C612,'Customer List'!$A$3:$N$4129,2,0)</f>
        <v>Fruitopia                                                     Adam Road #01-29</v>
      </c>
      <c r="E612" s="42" t="s">
        <v>789</v>
      </c>
      <c r="F612" s="50">
        <v>424.07</v>
      </c>
      <c r="G612" s="128">
        <v>33.93</v>
      </c>
      <c r="H612" s="50"/>
      <c r="I612" s="113"/>
      <c r="J612" s="21"/>
      <c r="K612" s="50">
        <f t="shared" si="64"/>
        <v>458</v>
      </c>
      <c r="L612" s="36"/>
      <c r="M612" s="36"/>
      <c r="N612" s="36"/>
      <c r="O612" s="36"/>
      <c r="P612" s="136"/>
      <c r="Q612" s="136">
        <f>K612</f>
        <v>458</v>
      </c>
      <c r="R612" s="36"/>
      <c r="S612" s="136">
        <f t="shared" si="63"/>
        <v>0</v>
      </c>
      <c r="T612" s="61">
        <v>156.16</v>
      </c>
      <c r="U612" s="114">
        <f t="shared" si="65"/>
        <v>0.34096069868995632</v>
      </c>
      <c r="Y612" s="10" t="e">
        <f t="shared" si="66"/>
        <v>#REF!</v>
      </c>
    </row>
    <row r="613" spans="1:25" hidden="1" x14ac:dyDescent="0.35">
      <c r="A613" s="120">
        <v>202307608</v>
      </c>
      <c r="B613" s="57">
        <v>45136</v>
      </c>
      <c r="C613" s="37" t="s">
        <v>143</v>
      </c>
      <c r="D613" s="21" t="str">
        <f>VLOOKUP(C613,'Customer List'!$A$3:$N$4129,2,0)</f>
        <v>凉凉                                                           30 Seng Poh Road #02-75,           Tiong Bahru Market,            Singapore 168898</v>
      </c>
      <c r="E613" s="42" t="s">
        <v>789</v>
      </c>
      <c r="F613" s="50">
        <v>173.72</v>
      </c>
      <c r="G613" s="128">
        <v>13.9</v>
      </c>
      <c r="H613" s="50"/>
      <c r="I613" s="113"/>
      <c r="J613" s="21"/>
      <c r="K613" s="50">
        <f t="shared" si="64"/>
        <v>187.62</v>
      </c>
      <c r="L613" s="36"/>
      <c r="M613" s="36"/>
      <c r="N613" s="36"/>
      <c r="O613" s="136"/>
      <c r="P613" s="36"/>
      <c r="Q613" s="136">
        <f>K613</f>
        <v>187.62</v>
      </c>
      <c r="R613" s="36"/>
      <c r="S613" s="136">
        <f t="shared" si="63"/>
        <v>0</v>
      </c>
      <c r="T613" s="61">
        <v>35.29</v>
      </c>
      <c r="U613" s="114">
        <f t="shared" si="65"/>
        <v>0.18809295384287389</v>
      </c>
      <c r="Y613" s="10" t="e">
        <f t="shared" si="66"/>
        <v>#REF!</v>
      </c>
    </row>
    <row r="614" spans="1:25" hidden="1" x14ac:dyDescent="0.35">
      <c r="A614" s="120">
        <v>202307609</v>
      </c>
      <c r="B614" s="57">
        <v>45136</v>
      </c>
      <c r="C614" s="37" t="s">
        <v>189</v>
      </c>
      <c r="D614" s="21" t="str">
        <f>VLOOKUP(C614,'Customer List'!$A$3:$N$4129,2,0)</f>
        <v>Jalan Besar Dessert Stall                     Block 166, Berseh Food Centre,         Jalan Besar #02-58,                               Singapore 208877</v>
      </c>
      <c r="E614" s="42" t="s">
        <v>789</v>
      </c>
      <c r="F614" s="50">
        <v>149.35</v>
      </c>
      <c r="G614" s="128">
        <v>11.95</v>
      </c>
      <c r="H614" s="50">
        <f>F614+G614</f>
        <v>161.29999999999998</v>
      </c>
      <c r="I614" s="113">
        <v>45136</v>
      </c>
      <c r="J614" s="21"/>
      <c r="K614" s="50">
        <f t="shared" si="64"/>
        <v>0</v>
      </c>
      <c r="L614" s="36"/>
      <c r="M614" s="36"/>
      <c r="N614" s="36"/>
      <c r="O614" s="36"/>
      <c r="P614" s="136"/>
      <c r="Q614" s="36"/>
      <c r="R614" s="36"/>
      <c r="S614" s="136">
        <f t="shared" si="63"/>
        <v>0</v>
      </c>
      <c r="T614" s="61">
        <v>35.770000000000003</v>
      </c>
      <c r="U614" s="114">
        <f t="shared" si="65"/>
        <v>0.22176069435833853</v>
      </c>
      <c r="Y614" s="10" t="e">
        <f t="shared" si="66"/>
        <v>#REF!</v>
      </c>
    </row>
    <row r="615" spans="1:25" hidden="1" x14ac:dyDescent="0.35">
      <c r="A615" s="120">
        <v>202307610</v>
      </c>
      <c r="B615" s="57">
        <v>45136</v>
      </c>
      <c r="C615" s="37" t="s">
        <v>144</v>
      </c>
      <c r="D615" s="21" t="str">
        <f>VLOOKUP(C615,'Customer List'!$A$3:$N$4129,2,0)</f>
        <v>樟宜村甜品屋                                       Changi Village Hawker Centre,                    2 Changi Village Road   #01-08 Singapore 500002</v>
      </c>
      <c r="E615" s="42" t="s">
        <v>694</v>
      </c>
      <c r="F615" s="50">
        <v>255.46</v>
      </c>
      <c r="G615" s="128">
        <v>20.440000000000001</v>
      </c>
      <c r="H615" s="50"/>
      <c r="I615" s="113"/>
      <c r="J615" s="21"/>
      <c r="K615" s="50">
        <f t="shared" si="64"/>
        <v>275.90000000000003</v>
      </c>
      <c r="L615" s="36"/>
      <c r="M615" s="36"/>
      <c r="N615" s="36"/>
      <c r="O615" s="36"/>
      <c r="P615" s="36"/>
      <c r="Q615" s="136">
        <f>K615</f>
        <v>275.90000000000003</v>
      </c>
      <c r="R615" s="36"/>
      <c r="S615" s="136">
        <f t="shared" si="63"/>
        <v>0</v>
      </c>
      <c r="T615" s="61">
        <v>80.88</v>
      </c>
      <c r="U615" s="114">
        <f t="shared" si="65"/>
        <v>0.29314969191736129</v>
      </c>
      <c r="Y615" s="10" t="e">
        <f t="shared" si="66"/>
        <v>#REF!</v>
      </c>
    </row>
    <row r="616" spans="1:25" hidden="1" x14ac:dyDescent="0.35">
      <c r="A616" s="120">
        <v>202307611</v>
      </c>
      <c r="B616" s="57">
        <v>45136</v>
      </c>
      <c r="C616" s="37" t="s">
        <v>592</v>
      </c>
      <c r="D616" s="21" t="str">
        <f>VLOOKUP(C616,'Customer List'!$A$3:$N$4129,2,0)</f>
        <v xml:space="preserve">FOOD REPUBLIC PTE LTD                                   Vivo City @Juice Bar #20                                         1, Harbourfront Walk #03-01, VivoCity   Singapore 098585                           </v>
      </c>
      <c r="E616" s="42" t="s">
        <v>789</v>
      </c>
      <c r="F616" s="50">
        <v>116</v>
      </c>
      <c r="G616" s="128">
        <v>9.2799999999999994</v>
      </c>
      <c r="H616" s="50"/>
      <c r="I616" s="113"/>
      <c r="J616" s="21"/>
      <c r="K616" s="50">
        <f t="shared" si="64"/>
        <v>125.28</v>
      </c>
      <c r="L616" s="136"/>
      <c r="M616" s="36"/>
      <c r="N616" s="36"/>
      <c r="O616" s="36"/>
      <c r="P616" s="136">
        <f>K616</f>
        <v>125.28</v>
      </c>
      <c r="Q616" s="36"/>
      <c r="R616" s="36"/>
      <c r="S616" s="136">
        <f t="shared" si="63"/>
        <v>0</v>
      </c>
      <c r="T616" s="61">
        <v>40.4</v>
      </c>
      <c r="U616" s="114">
        <f t="shared" si="65"/>
        <v>0.32247765006385692</v>
      </c>
      <c r="Y616" s="10" t="e">
        <f t="shared" si="66"/>
        <v>#REF!</v>
      </c>
    </row>
    <row r="617" spans="1:25" hidden="1" x14ac:dyDescent="0.35">
      <c r="A617" s="120">
        <v>202307612</v>
      </c>
      <c r="B617" s="57">
        <v>45136</v>
      </c>
      <c r="C617" s="37" t="s">
        <v>897</v>
      </c>
      <c r="D617" s="21" t="str">
        <f>VLOOKUP(C617,'Customer List'!$A$3:$N$4129,2,0)</f>
        <v xml:space="preserve">FOOD REPUBLIC PTE LTD                                   Vivo City @Drink Stall #16A                                         1, Harbourfront Walk #03-01, VivoCity   Singapore 098585                           </v>
      </c>
      <c r="E617" s="42" t="s">
        <v>789</v>
      </c>
      <c r="F617" s="50">
        <v>60.8</v>
      </c>
      <c r="G617" s="128">
        <v>4.8600000000000003</v>
      </c>
      <c r="H617" s="50"/>
      <c r="I617" s="113"/>
      <c r="J617" s="21"/>
      <c r="K617" s="50">
        <f t="shared" si="64"/>
        <v>65.66</v>
      </c>
      <c r="L617" s="36"/>
      <c r="M617" s="36"/>
      <c r="N617" s="36"/>
      <c r="O617" s="36"/>
      <c r="P617" s="136">
        <f>K617</f>
        <v>65.66</v>
      </c>
      <c r="Q617" s="136"/>
      <c r="R617" s="36"/>
      <c r="S617" s="136">
        <f t="shared" si="63"/>
        <v>0</v>
      </c>
      <c r="T617" s="61">
        <v>24.53</v>
      </c>
      <c r="U617" s="114">
        <f t="shared" si="65"/>
        <v>0.37359122753579049</v>
      </c>
      <c r="Y617" s="10" t="e">
        <f t="shared" si="66"/>
        <v>#REF!</v>
      </c>
    </row>
    <row r="618" spans="1:25" hidden="1" x14ac:dyDescent="0.35">
      <c r="A618" s="120">
        <v>202307613</v>
      </c>
      <c r="B618" s="57">
        <v>45136</v>
      </c>
      <c r="C618" s="37" t="s">
        <v>895</v>
      </c>
      <c r="D618" s="21" t="str">
        <f>VLOOKUP(C618,'Customer List'!$A$3:$N$4129,2,0)</f>
        <v xml:space="preserve">FOOD REPUBLIC PTE LTD                                   Vivo City @Ice Shop #16                                         1, Harbourfront Walk #03-01, VivoCity   Singapore 098585                           </v>
      </c>
      <c r="E618" s="42" t="s">
        <v>789</v>
      </c>
      <c r="F618" s="50">
        <v>34.799999999999997</v>
      </c>
      <c r="G618" s="128">
        <v>2.78</v>
      </c>
      <c r="H618" s="50"/>
      <c r="I618" s="113"/>
      <c r="J618" s="21"/>
      <c r="K618" s="50">
        <f t="shared" si="64"/>
        <v>37.58</v>
      </c>
      <c r="L618" s="36"/>
      <c r="M618" s="36"/>
      <c r="N618" s="136"/>
      <c r="O618" s="36"/>
      <c r="P618" s="136">
        <f>K618</f>
        <v>37.58</v>
      </c>
      <c r="Q618" s="36"/>
      <c r="R618" s="36"/>
      <c r="S618" s="136">
        <f t="shared" si="63"/>
        <v>0</v>
      </c>
      <c r="T618" s="61">
        <v>11.7</v>
      </c>
      <c r="U618" s="114">
        <f t="shared" si="65"/>
        <v>0.31133581692389567</v>
      </c>
      <c r="Y618" s="10" t="e">
        <f t="shared" si="66"/>
        <v>#REF!</v>
      </c>
    </row>
    <row r="619" spans="1:25" hidden="1" x14ac:dyDescent="0.35">
      <c r="A619" s="120">
        <v>202307614</v>
      </c>
      <c r="B619" s="57">
        <v>45136</v>
      </c>
      <c r="C619" s="37" t="s">
        <v>97</v>
      </c>
      <c r="D619" s="21" t="str">
        <f>VLOOKUP(C619,'Customer List'!$A$3:$N$4129,2,0)</f>
        <v xml:space="preserve">Zhu Fang Ruo                                                11 Canberra Road #01-05. Singapore 759775.              </v>
      </c>
      <c r="E619" s="42" t="s">
        <v>789</v>
      </c>
      <c r="F619" s="50">
        <v>256.7</v>
      </c>
      <c r="G619" s="128">
        <v>20.54</v>
      </c>
      <c r="H619" s="50"/>
      <c r="I619" s="113"/>
      <c r="J619" s="21"/>
      <c r="K619" s="50">
        <f t="shared" si="64"/>
        <v>277.24</v>
      </c>
      <c r="L619" s="36"/>
      <c r="M619" s="36"/>
      <c r="N619" s="36"/>
      <c r="O619" s="36"/>
      <c r="P619" s="36" t="s">
        <v>1010</v>
      </c>
      <c r="Q619" s="136">
        <f>K619</f>
        <v>277.24</v>
      </c>
      <c r="R619" s="36"/>
      <c r="S619" s="136">
        <f t="shared" si="63"/>
        <v>0</v>
      </c>
      <c r="T619" s="61">
        <v>80.63</v>
      </c>
      <c r="U619" s="114">
        <f t="shared" si="65"/>
        <v>0.29083104891069106</v>
      </c>
      <c r="Y619" s="10" t="e">
        <f t="shared" si="66"/>
        <v>#REF!</v>
      </c>
    </row>
    <row r="620" spans="1:25" hidden="1" x14ac:dyDescent="0.35">
      <c r="A620" s="120">
        <v>202307615</v>
      </c>
      <c r="B620" s="57">
        <v>45136</v>
      </c>
      <c r="C620" s="37" t="s">
        <v>79</v>
      </c>
      <c r="D620" s="21" t="str">
        <f>VLOOKUP(C620,'Customer List'!$A$3:$N$4129,2,0)</f>
        <v xml:space="preserve">Koufu - Dessert                                        632, Bukit Batok Central #01-132 Singapore 650632                                                </v>
      </c>
      <c r="E620" s="42" t="s">
        <v>789</v>
      </c>
      <c r="F620" s="50">
        <v>313.8</v>
      </c>
      <c r="G620" s="128">
        <v>25.1</v>
      </c>
      <c r="H620" s="50"/>
      <c r="I620" s="113"/>
      <c r="J620" s="21"/>
      <c r="K620" s="50">
        <f t="shared" si="64"/>
        <v>338.90000000000003</v>
      </c>
      <c r="L620" s="136">
        <f>K620</f>
        <v>338.90000000000003</v>
      </c>
      <c r="M620" s="36"/>
      <c r="N620" s="36"/>
      <c r="O620" s="36"/>
      <c r="P620" s="36"/>
      <c r="Q620" s="136"/>
      <c r="R620" s="36"/>
      <c r="S620" s="136">
        <f t="shared" si="63"/>
        <v>0</v>
      </c>
      <c r="T620" s="61">
        <v>67.56</v>
      </c>
      <c r="U620" s="114">
        <f t="shared" si="65"/>
        <v>0.19935084095603423</v>
      </c>
      <c r="Y620" s="10" t="e">
        <f t="shared" si="66"/>
        <v>#REF!</v>
      </c>
    </row>
    <row r="621" spans="1:25" hidden="1" x14ac:dyDescent="0.35">
      <c r="A621" s="120">
        <v>202307616</v>
      </c>
      <c r="B621" s="57">
        <v>45136</v>
      </c>
      <c r="C621" s="37" t="s">
        <v>910</v>
      </c>
      <c r="D621" s="21" t="str">
        <f>VLOOKUP(C621,'Customer List'!$A$3:$N$4129,2,0)</f>
        <v xml:space="preserve">FOOD REPUBLIC PTE LTD                                  Causeway Point @Ice Shop, Woodlands Square #04-01 Causeway Point Singapore 738099                                                        </v>
      </c>
      <c r="E621" s="42" t="s">
        <v>694</v>
      </c>
      <c r="F621" s="50">
        <v>127.4</v>
      </c>
      <c r="G621" s="128">
        <v>10.19</v>
      </c>
      <c r="H621" s="50"/>
      <c r="I621" s="113"/>
      <c r="J621" s="21"/>
      <c r="K621" s="50">
        <f t="shared" si="64"/>
        <v>137.59</v>
      </c>
      <c r="L621" s="36"/>
      <c r="M621" s="36"/>
      <c r="N621" s="36"/>
      <c r="O621" s="36"/>
      <c r="P621" s="136">
        <f>K621</f>
        <v>137.59</v>
      </c>
      <c r="Q621" s="36"/>
      <c r="R621" s="36"/>
      <c r="S621" s="136">
        <f t="shared" si="63"/>
        <v>0</v>
      </c>
      <c r="T621" s="61">
        <v>51.08</v>
      </c>
      <c r="U621" s="114">
        <f t="shared" si="65"/>
        <v>0.37124791045860889</v>
      </c>
      <c r="Y621" s="10" t="e">
        <f t="shared" si="66"/>
        <v>#REF!</v>
      </c>
    </row>
    <row r="622" spans="1:25" hidden="1" x14ac:dyDescent="0.35">
      <c r="A622" s="120">
        <v>202307617</v>
      </c>
      <c r="B622" s="57">
        <v>45136</v>
      </c>
      <c r="C622" s="37" t="s">
        <v>149</v>
      </c>
      <c r="D622" s="21" t="str">
        <f>VLOOKUP(C622,'Customer List'!$A$3:$N$4129,2,0)</f>
        <v xml:space="preserve">顺兴                                                      Margaret Drive Hawker Centre    38A, Margaret Drive #02-24   Singapore 142038      </v>
      </c>
      <c r="E622" s="42" t="s">
        <v>789</v>
      </c>
      <c r="F622" s="50">
        <v>129.81</v>
      </c>
      <c r="G622" s="128">
        <v>10.39</v>
      </c>
      <c r="H622" s="50">
        <v>140.19999999999999</v>
      </c>
      <c r="I622" s="113">
        <v>45136</v>
      </c>
      <c r="J622" s="21"/>
      <c r="K622" s="50">
        <f t="shared" si="64"/>
        <v>0</v>
      </c>
      <c r="L622" s="36"/>
      <c r="M622" s="36"/>
      <c r="N622" s="36"/>
      <c r="O622" s="36"/>
      <c r="P622" s="36"/>
      <c r="Q622" s="136"/>
      <c r="R622" s="36"/>
      <c r="S622" s="136">
        <f t="shared" si="63"/>
        <v>0</v>
      </c>
      <c r="T622" s="61">
        <v>32.31</v>
      </c>
      <c r="U622" s="114">
        <f t="shared" si="65"/>
        <v>0.23045649072753213</v>
      </c>
      <c r="Y622" s="10" t="e">
        <f t="shared" si="66"/>
        <v>#REF!</v>
      </c>
    </row>
    <row r="623" spans="1:25" hidden="1" x14ac:dyDescent="0.35">
      <c r="A623" s="120">
        <v>202307618</v>
      </c>
      <c r="B623" s="57">
        <v>45136</v>
      </c>
      <c r="C623" s="37" t="s">
        <v>149</v>
      </c>
      <c r="D623" s="21" t="str">
        <f>VLOOKUP(C623,'Customer List'!$A$3:$N$4129,2,0)</f>
        <v xml:space="preserve">顺兴                                                      Margaret Drive Hawker Centre    38A, Margaret Drive #02-24   Singapore 142038      </v>
      </c>
      <c r="E623" s="42" t="s">
        <v>789</v>
      </c>
      <c r="F623" s="50">
        <v>219.91</v>
      </c>
      <c r="G623" s="128">
        <v>17.59</v>
      </c>
      <c r="H623" s="50">
        <v>237.5</v>
      </c>
      <c r="I623" s="113">
        <v>45136</v>
      </c>
      <c r="J623" s="21"/>
      <c r="K623" s="50">
        <f t="shared" si="64"/>
        <v>0</v>
      </c>
      <c r="L623" s="36"/>
      <c r="M623" s="36"/>
      <c r="N623" s="36"/>
      <c r="O623" s="36"/>
      <c r="P623" s="36"/>
      <c r="Q623" s="136"/>
      <c r="R623" s="36"/>
      <c r="S623" s="136">
        <f t="shared" si="63"/>
        <v>0</v>
      </c>
      <c r="T623" s="61">
        <v>56.76</v>
      </c>
      <c r="U623" s="114">
        <f t="shared" si="65"/>
        <v>0.23898947368421053</v>
      </c>
      <c r="Y623" s="10" t="e">
        <f t="shared" si="66"/>
        <v>#REF!</v>
      </c>
    </row>
    <row r="624" spans="1:25" hidden="1" x14ac:dyDescent="0.35">
      <c r="A624" s="120">
        <v>202307619</v>
      </c>
      <c r="B624" s="57">
        <v>45136</v>
      </c>
      <c r="C624" s="37" t="s">
        <v>26</v>
      </c>
      <c r="D624" s="21" t="str">
        <f>VLOOKUP(C624,'Customer List'!$A$3:$N$4129,2,0)</f>
        <v>甜甜                                                                         Tiong Bahru Market. 30 Seng Poh Road #02-15. Singapore 168898</v>
      </c>
      <c r="E624" s="42" t="s">
        <v>789</v>
      </c>
      <c r="F624" s="50">
        <v>108</v>
      </c>
      <c r="G624" s="128">
        <v>8.64</v>
      </c>
      <c r="H624" s="50"/>
      <c r="I624" s="113"/>
      <c r="J624" s="21"/>
      <c r="K624" s="50">
        <f t="shared" si="64"/>
        <v>116.64</v>
      </c>
      <c r="L624" s="36"/>
      <c r="M624" s="36"/>
      <c r="N624" s="36"/>
      <c r="O624" s="36"/>
      <c r="P624" s="36"/>
      <c r="Q624" s="136">
        <f>K624</f>
        <v>116.64</v>
      </c>
      <c r="R624" s="36"/>
      <c r="S624" s="136">
        <f t="shared" si="63"/>
        <v>0</v>
      </c>
      <c r="T624" s="61">
        <v>15</v>
      </c>
      <c r="U624" s="114">
        <f t="shared" si="65"/>
        <v>0.12860082304526749</v>
      </c>
      <c r="Y624" s="10" t="e">
        <f t="shared" si="66"/>
        <v>#REF!</v>
      </c>
    </row>
    <row r="625" spans="1:25" hidden="1" x14ac:dyDescent="0.35">
      <c r="A625" s="120">
        <v>202307620</v>
      </c>
      <c r="B625" s="57">
        <v>45136</v>
      </c>
      <c r="C625" s="37" t="s">
        <v>75</v>
      </c>
      <c r="D625" s="21" t="str">
        <f>VLOOKUP(C625,'Customer List'!$A$3:$N$4129,2,0)</f>
        <v xml:space="preserve">Koufu - Dessert                                                                                          Tampines Street 32,   Tampines Mart. Singapore 529287.             </v>
      </c>
      <c r="E625" s="42" t="s">
        <v>694</v>
      </c>
      <c r="F625" s="50">
        <v>15</v>
      </c>
      <c r="G625" s="128">
        <v>1.2</v>
      </c>
      <c r="H625" s="50"/>
      <c r="I625" s="113"/>
      <c r="J625" s="21"/>
      <c r="K625" s="50">
        <f t="shared" si="64"/>
        <v>16.2</v>
      </c>
      <c r="L625" s="136">
        <f>K625</f>
        <v>16.2</v>
      </c>
      <c r="M625" s="36"/>
      <c r="N625" s="136"/>
      <c r="O625" s="36"/>
      <c r="P625" s="36"/>
      <c r="Q625" s="36"/>
      <c r="R625" s="36"/>
      <c r="S625" s="136">
        <f t="shared" si="63"/>
        <v>0</v>
      </c>
      <c r="T625" s="61">
        <v>3.12</v>
      </c>
      <c r="U625" s="114">
        <f t="shared" si="65"/>
        <v>0.19259259259259262</v>
      </c>
      <c r="Y625" s="10" t="e">
        <f t="shared" si="66"/>
        <v>#REF!</v>
      </c>
    </row>
    <row r="626" spans="1:25" hidden="1" x14ac:dyDescent="0.35">
      <c r="A626" s="120">
        <v>202307621</v>
      </c>
      <c r="B626" s="57">
        <v>45136</v>
      </c>
      <c r="C626" s="37" t="s">
        <v>101</v>
      </c>
      <c r="D626" s="21" t="str">
        <f>VLOOKUP(C626,'Customer List'!$A$3:$N$4129,2,0)</f>
        <v>梅林                                                             Changi Village Hawker Centre.                                         #01-57  Singapore 500002</v>
      </c>
      <c r="E626" s="42" t="s">
        <v>694</v>
      </c>
      <c r="F626" s="50">
        <v>147.80000000000001</v>
      </c>
      <c r="G626" s="128">
        <v>11.82</v>
      </c>
      <c r="H626" s="50"/>
      <c r="I626" s="113"/>
      <c r="J626" s="21"/>
      <c r="K626" s="50">
        <f t="shared" si="64"/>
        <v>159.62</v>
      </c>
      <c r="L626" s="36"/>
      <c r="M626" s="36"/>
      <c r="N626" s="36"/>
      <c r="O626" s="36"/>
      <c r="P626" s="36"/>
      <c r="Q626" s="136">
        <f>K626</f>
        <v>159.62</v>
      </c>
      <c r="R626" s="36"/>
      <c r="S626" s="136">
        <f t="shared" si="63"/>
        <v>0</v>
      </c>
      <c r="T626" s="61">
        <v>31.83</v>
      </c>
      <c r="U626" s="114">
        <f t="shared" si="65"/>
        <v>0.19941110136574364</v>
      </c>
      <c r="Y626" s="10" t="e">
        <f t="shared" si="66"/>
        <v>#REF!</v>
      </c>
    </row>
    <row r="627" spans="1:25" hidden="1" x14ac:dyDescent="0.35">
      <c r="A627" s="120">
        <v>202307622</v>
      </c>
      <c r="B627" s="57">
        <v>45136</v>
      </c>
      <c r="C627" s="37" t="s">
        <v>200</v>
      </c>
      <c r="D627" s="21" t="str">
        <f>VLOOKUP(C627,'Customer List'!$A$3:$N$4129,2,0)</f>
        <v>顺发冷热清汤                                                 Blk 105, Hougang Ave 1                          #02-43 Market &amp; Food Centre, Singapore 530105</v>
      </c>
      <c r="E627" s="42" t="s">
        <v>694</v>
      </c>
      <c r="F627" s="50">
        <v>129.63</v>
      </c>
      <c r="G627" s="128">
        <v>10.37</v>
      </c>
      <c r="H627" s="50">
        <v>140</v>
      </c>
      <c r="I627" s="113">
        <v>45136</v>
      </c>
      <c r="J627" s="21"/>
      <c r="K627" s="50">
        <f t="shared" si="64"/>
        <v>0</v>
      </c>
      <c r="L627" s="36"/>
      <c r="M627" s="36"/>
      <c r="N627" s="36"/>
      <c r="O627" s="36"/>
      <c r="P627" s="36"/>
      <c r="Q627" s="136"/>
      <c r="R627" s="36"/>
      <c r="S627" s="136">
        <f t="shared" si="63"/>
        <v>0</v>
      </c>
      <c r="T627" s="61">
        <v>45.17</v>
      </c>
      <c r="U627" s="114">
        <f t="shared" si="65"/>
        <v>0.32264285714285718</v>
      </c>
      <c r="Y627" s="10" t="e">
        <f t="shared" si="66"/>
        <v>#REF!</v>
      </c>
    </row>
    <row r="628" spans="1:25" hidden="1" x14ac:dyDescent="0.35">
      <c r="A628" s="120">
        <v>202307623</v>
      </c>
      <c r="B628" s="57">
        <v>45136</v>
      </c>
      <c r="C628" s="37" t="s">
        <v>84</v>
      </c>
      <c r="D628" s="21" t="str">
        <f>VLOOKUP(C628,'Customer List'!$A$3:$N$4129,2,0)</f>
        <v>NEW TRENDS                                                  Stall :  Blk 75, Toa Payoh 5, Food Centre #01-23, Singapore 310075</v>
      </c>
      <c r="E628" s="42" t="s">
        <v>555</v>
      </c>
      <c r="F628" s="50">
        <v>143</v>
      </c>
      <c r="G628" s="128">
        <v>11.44</v>
      </c>
      <c r="H628" s="50"/>
      <c r="I628" s="113"/>
      <c r="J628" s="21"/>
      <c r="K628" s="50">
        <f t="shared" si="64"/>
        <v>154.44</v>
      </c>
      <c r="L628" s="136"/>
      <c r="M628" s="36"/>
      <c r="N628" s="36"/>
      <c r="O628" s="36"/>
      <c r="P628" s="36"/>
      <c r="Q628" s="136">
        <f>K628</f>
        <v>154.44</v>
      </c>
      <c r="R628" s="36"/>
      <c r="S628" s="136">
        <f t="shared" si="63"/>
        <v>0</v>
      </c>
      <c r="U628" s="114">
        <f t="shared" si="65"/>
        <v>0</v>
      </c>
      <c r="Y628" s="10" t="e">
        <f t="shared" si="66"/>
        <v>#REF!</v>
      </c>
    </row>
    <row r="629" spans="1:25" hidden="1" x14ac:dyDescent="0.35">
      <c r="A629" s="120">
        <v>202307624</v>
      </c>
      <c r="B629" s="57">
        <v>45136</v>
      </c>
      <c r="C629" s="37" t="s">
        <v>458</v>
      </c>
      <c r="D629" s="21" t="str">
        <f>VLOOKUP(C629,'Customer List'!$A$3:$N$4129,2,0)</f>
        <v>KOPI TAN                                                                                                                       BUKIT CANBERRA</v>
      </c>
      <c r="E629" s="42" t="s">
        <v>555</v>
      </c>
      <c r="F629" s="50">
        <v>140</v>
      </c>
      <c r="G629" s="128">
        <v>11.2</v>
      </c>
      <c r="H629" s="50"/>
      <c r="I629" s="113"/>
      <c r="J629" s="21"/>
      <c r="K629" s="50">
        <f t="shared" si="64"/>
        <v>151.19999999999999</v>
      </c>
      <c r="L629" s="36"/>
      <c r="M629" s="36"/>
      <c r="N629" s="36"/>
      <c r="O629" s="36"/>
      <c r="P629" s="36"/>
      <c r="Q629" s="136">
        <f>K629</f>
        <v>151.19999999999999</v>
      </c>
      <c r="R629" s="36"/>
      <c r="S629" s="136">
        <f t="shared" si="63"/>
        <v>0</v>
      </c>
      <c r="T629" s="61">
        <v>89.7</v>
      </c>
      <c r="U629" s="114">
        <f t="shared" si="65"/>
        <v>0.59325396825396837</v>
      </c>
      <c r="Y629" s="10"/>
    </row>
    <row r="630" spans="1:25" hidden="1" x14ac:dyDescent="0.35">
      <c r="A630" s="120">
        <v>202307625</v>
      </c>
      <c r="B630" s="57">
        <v>45138</v>
      </c>
      <c r="C630" s="37" t="s">
        <v>124</v>
      </c>
      <c r="D630" s="21" t="str">
        <f>VLOOKUP(C630,'Customer List'!$A$3:$N$4129,2,0)</f>
        <v xml:space="preserve">KOPITIAM INVESTMENT PTE LTD                      Block 15, Woodlands Loop.                #01-28, Singapore   738322.           </v>
      </c>
      <c r="E630" s="42" t="s">
        <v>11</v>
      </c>
      <c r="F630" s="50">
        <v>308</v>
      </c>
      <c r="G630" s="128">
        <v>24.64</v>
      </c>
      <c r="H630" s="50"/>
      <c r="I630" s="113"/>
      <c r="J630" s="21"/>
      <c r="K630" s="50">
        <f t="shared" si="64"/>
        <v>332.64</v>
      </c>
      <c r="L630" s="136"/>
      <c r="M630" s="36"/>
      <c r="N630" s="36"/>
      <c r="O630" s="36"/>
      <c r="P630" s="36"/>
      <c r="Q630" s="136">
        <f>K630</f>
        <v>332.64</v>
      </c>
      <c r="R630" s="36"/>
      <c r="S630" s="136">
        <f t="shared" si="63"/>
        <v>0</v>
      </c>
      <c r="T630" s="61">
        <v>68</v>
      </c>
      <c r="U630" s="114">
        <f t="shared" si="65"/>
        <v>0.20442520442520443</v>
      </c>
      <c r="Y630" s="10"/>
    </row>
    <row r="631" spans="1:25" x14ac:dyDescent="0.35">
      <c r="A631" s="120">
        <v>202307626</v>
      </c>
      <c r="B631" s="57">
        <v>45138</v>
      </c>
      <c r="C631" s="37" t="s">
        <v>29</v>
      </c>
      <c r="D631" s="21" t="str">
        <f>VLOOKUP(C631,'Customer List'!$A$3:$N$4129,2,0)</f>
        <v>Drink &amp; Dessert Stall                                  252 North Bridge Road.                                #03-15/16/17 Raffles City Shopping Centre.  Singapore 189768.</v>
      </c>
      <c r="E631" s="42" t="s">
        <v>789</v>
      </c>
      <c r="F631" s="50">
        <v>433.1</v>
      </c>
      <c r="G631" s="128">
        <v>34.65</v>
      </c>
      <c r="H631" s="50"/>
      <c r="I631" s="113"/>
      <c r="J631" s="21"/>
      <c r="K631" s="160">
        <f t="shared" si="64"/>
        <v>467.75</v>
      </c>
      <c r="L631" s="36"/>
      <c r="M631" s="36"/>
      <c r="N631" s="36"/>
      <c r="O631" s="136">
        <f>K631</f>
        <v>467.75</v>
      </c>
      <c r="P631" s="136"/>
      <c r="Q631" s="36"/>
      <c r="R631" s="36"/>
      <c r="S631" s="136">
        <f t="shared" si="63"/>
        <v>0</v>
      </c>
      <c r="U631" s="114">
        <f t="shared" si="65"/>
        <v>0</v>
      </c>
      <c r="Y631" s="10"/>
    </row>
    <row r="632" spans="1:25" x14ac:dyDescent="0.35">
      <c r="A632" s="120">
        <v>202307627</v>
      </c>
      <c r="B632" s="57">
        <v>45138</v>
      </c>
      <c r="C632" s="37" t="s">
        <v>29</v>
      </c>
      <c r="D632" s="21" t="str">
        <f>VLOOKUP(C632,'Customer List'!$A$3:$N$4129,2,0)</f>
        <v>Drink &amp; Dessert Stall                                  252 North Bridge Road.                                #03-15/16/17 Raffles City Shopping Centre.  Singapore 189768.</v>
      </c>
      <c r="E632" s="42" t="s">
        <v>789</v>
      </c>
      <c r="F632" s="50">
        <v>14</v>
      </c>
      <c r="G632" s="128">
        <v>1.1200000000000001</v>
      </c>
      <c r="H632" s="50"/>
      <c r="I632" s="113"/>
      <c r="J632" s="21"/>
      <c r="K632" s="160">
        <f t="shared" si="64"/>
        <v>15.120000000000001</v>
      </c>
      <c r="L632" s="36"/>
      <c r="M632" s="36"/>
      <c r="N632" s="36"/>
      <c r="O632" s="136">
        <f>K632</f>
        <v>15.120000000000001</v>
      </c>
      <c r="P632" s="136"/>
      <c r="Q632" s="36"/>
      <c r="R632" s="36"/>
      <c r="S632" s="136">
        <f t="shared" si="63"/>
        <v>0</v>
      </c>
      <c r="U632" s="114">
        <f t="shared" si="65"/>
        <v>0</v>
      </c>
      <c r="Y632" s="10"/>
    </row>
    <row r="633" spans="1:25" hidden="1" x14ac:dyDescent="0.35">
      <c r="A633" s="120">
        <v>202307628</v>
      </c>
      <c r="B633" s="57">
        <v>45138</v>
      </c>
      <c r="C633" s="37" t="s">
        <v>62</v>
      </c>
      <c r="D633" s="21" t="str">
        <f>VLOOKUP(C633,'Customer List'!$A$3:$N$4129,2,0)</f>
        <v>Combined Stalls                                    Junction 8. 9 Bishan Place                            #04-01. Junction 8 Shopping Centre. Singapore 579837</v>
      </c>
      <c r="E633" s="42" t="s">
        <v>789</v>
      </c>
      <c r="F633" s="50">
        <v>264.2</v>
      </c>
      <c r="G633" s="128">
        <v>21.14</v>
      </c>
      <c r="H633" s="50"/>
      <c r="I633" s="113"/>
      <c r="J633" s="21"/>
      <c r="K633" s="160">
        <f t="shared" si="64"/>
        <v>285.33999999999997</v>
      </c>
      <c r="L633" s="36"/>
      <c r="M633" s="36"/>
      <c r="N633" s="36"/>
      <c r="O633" s="136">
        <f>K633</f>
        <v>285.33999999999997</v>
      </c>
      <c r="P633" s="36"/>
      <c r="Q633" s="136"/>
      <c r="R633" s="36"/>
      <c r="S633" s="136">
        <f t="shared" si="63"/>
        <v>0</v>
      </c>
      <c r="U633" s="114">
        <f t="shared" si="65"/>
        <v>0</v>
      </c>
      <c r="Y633" s="10"/>
    </row>
    <row r="634" spans="1:25" hidden="1" x14ac:dyDescent="0.35">
      <c r="A634" s="120">
        <v>202307629</v>
      </c>
      <c r="B634" s="57">
        <v>45138</v>
      </c>
      <c r="C634" s="37" t="s">
        <v>802</v>
      </c>
      <c r="D634" s="21" t="str">
        <f>VLOOKUP(C634,'Customer List'!$A$3:$N$4129,2,0)</f>
        <v>R&amp;B TEA SINGAPORE                                                 LE QUEST, 4 BUKIT BATOK STREET 41 #01-47 SINGAPORE 657991</v>
      </c>
      <c r="E634" s="42" t="s">
        <v>789</v>
      </c>
      <c r="F634" s="50">
        <v>45</v>
      </c>
      <c r="G634" s="128">
        <v>3.6</v>
      </c>
      <c r="H634" s="50"/>
      <c r="I634" s="113"/>
      <c r="J634" s="21"/>
      <c r="K634" s="50">
        <f t="shared" si="64"/>
        <v>48.6</v>
      </c>
      <c r="L634" s="136"/>
      <c r="M634" s="36"/>
      <c r="N634" s="136">
        <f>K634</f>
        <v>48.6</v>
      </c>
      <c r="O634" s="36"/>
      <c r="P634" s="36"/>
      <c r="Q634" s="36"/>
      <c r="R634" s="36"/>
      <c r="S634" s="136">
        <f t="shared" si="63"/>
        <v>0</v>
      </c>
      <c r="T634" s="61">
        <v>26.68</v>
      </c>
      <c r="U634" s="114">
        <f t="shared" si="65"/>
        <v>0.54897119341563783</v>
      </c>
      <c r="Y634" s="10"/>
    </row>
    <row r="635" spans="1:25" hidden="1" x14ac:dyDescent="0.35">
      <c r="A635" s="120">
        <v>202307630</v>
      </c>
      <c r="B635" s="57">
        <v>45138</v>
      </c>
      <c r="C635" s="37" t="s">
        <v>706</v>
      </c>
      <c r="D635" s="21" t="str">
        <f>VLOOKUP(C635,'Customer List'!$A$3:$N$4129,2,0)</f>
        <v>Granny's Pancake 面煎糕                     Amoy Street Food Centre                         7 Maxwell Road #02-101                 Singapore 069111</v>
      </c>
      <c r="E635" s="42" t="s">
        <v>789</v>
      </c>
      <c r="F635" s="50">
        <v>58.33</v>
      </c>
      <c r="G635" s="128">
        <v>4.67</v>
      </c>
      <c r="H635" s="50">
        <v>63</v>
      </c>
      <c r="I635" s="113">
        <v>45138</v>
      </c>
      <c r="J635" s="21"/>
      <c r="K635" s="50">
        <f t="shared" si="64"/>
        <v>0</v>
      </c>
      <c r="L635" s="36"/>
      <c r="M635" s="36"/>
      <c r="N635" s="36"/>
      <c r="O635" s="136"/>
      <c r="P635" s="36"/>
      <c r="Q635" s="36"/>
      <c r="R635" s="36"/>
      <c r="S635" s="136">
        <f t="shared" si="63"/>
        <v>0</v>
      </c>
      <c r="T635" s="61">
        <v>7.54</v>
      </c>
      <c r="U635" s="114">
        <f t="shared" si="65"/>
        <v>0.11968253968253968</v>
      </c>
      <c r="Y635" s="10"/>
    </row>
    <row r="636" spans="1:25" hidden="1" x14ac:dyDescent="0.35">
      <c r="A636" s="120">
        <v>202307631</v>
      </c>
      <c r="B636" s="57">
        <v>45138</v>
      </c>
      <c r="C636" s="37" t="s">
        <v>97</v>
      </c>
      <c r="D636" s="21" t="str">
        <f>VLOOKUP(C636,'Customer List'!$A$3:$N$4129,2,0)</f>
        <v xml:space="preserve">Zhu Fang Ruo                                                11 Canberra Road #01-05. Singapore 759775.              </v>
      </c>
      <c r="E636" s="42" t="s">
        <v>789</v>
      </c>
      <c r="F636" s="50">
        <v>48</v>
      </c>
      <c r="G636" s="128">
        <f t="shared" ref="G636:G654" si="67">F636*0.08</f>
        <v>3.84</v>
      </c>
      <c r="H636" s="50"/>
      <c r="I636" s="113"/>
      <c r="J636" s="21"/>
      <c r="K636" s="50">
        <f t="shared" si="64"/>
        <v>51.84</v>
      </c>
      <c r="L636" s="36"/>
      <c r="M636" s="36"/>
      <c r="N636" s="36"/>
      <c r="O636" s="36"/>
      <c r="P636" s="36"/>
      <c r="Q636" s="136">
        <f>K636</f>
        <v>51.84</v>
      </c>
      <c r="R636" s="36"/>
      <c r="S636" s="136">
        <f t="shared" si="63"/>
        <v>0</v>
      </c>
      <c r="U636" s="114">
        <f t="shared" si="65"/>
        <v>0</v>
      </c>
      <c r="Y636" s="10"/>
    </row>
    <row r="637" spans="1:25" hidden="1" x14ac:dyDescent="0.35">
      <c r="A637" s="120">
        <v>202307632</v>
      </c>
      <c r="B637" s="57">
        <v>45138</v>
      </c>
      <c r="C637" s="37" t="s">
        <v>458</v>
      </c>
      <c r="D637" s="21" t="str">
        <f>VLOOKUP(C637,'Customer List'!$A$3:$N$4129,2,0)</f>
        <v>KOPI TAN                                                                                                                       BUKIT CANBERRA</v>
      </c>
      <c r="E637" s="42" t="s">
        <v>11</v>
      </c>
      <c r="F637" s="50">
        <v>10</v>
      </c>
      <c r="G637" s="128">
        <v>0.8</v>
      </c>
      <c r="H637" s="50"/>
      <c r="I637" s="113"/>
      <c r="J637" s="21"/>
      <c r="K637" s="50">
        <f t="shared" si="64"/>
        <v>10.8</v>
      </c>
      <c r="L637" s="36"/>
      <c r="M637" s="36"/>
      <c r="N637" s="36"/>
      <c r="O637" s="36"/>
      <c r="P637" s="36"/>
      <c r="Q637" s="136"/>
      <c r="R637" s="36"/>
      <c r="S637" s="136">
        <f t="shared" si="63"/>
        <v>10.8</v>
      </c>
      <c r="U637" s="114">
        <f t="shared" si="65"/>
        <v>0</v>
      </c>
      <c r="Y637" s="10"/>
    </row>
    <row r="638" spans="1:25" hidden="1" x14ac:dyDescent="0.35">
      <c r="A638" s="120">
        <v>202307633</v>
      </c>
      <c r="B638" s="57">
        <v>45138</v>
      </c>
      <c r="C638" s="37" t="s">
        <v>225</v>
      </c>
      <c r="D638" s="21" t="str">
        <f>VLOOKUP(C638,'Customer List'!$A$3:$N$4129,2,0)</f>
        <v>天凉                                                             Block 120, Bukit Merah Lane 1                        #01-41 Singapore 150120</v>
      </c>
      <c r="E638" s="42" t="s">
        <v>789</v>
      </c>
      <c r="F638" s="50">
        <v>120.13</v>
      </c>
      <c r="G638" s="128">
        <v>9.61</v>
      </c>
      <c r="H638" s="50">
        <v>129.74</v>
      </c>
      <c r="I638" s="113">
        <v>45138</v>
      </c>
      <c r="J638" s="21"/>
      <c r="K638" s="50">
        <f t="shared" si="64"/>
        <v>0</v>
      </c>
      <c r="L638" s="36"/>
      <c r="M638" s="36"/>
      <c r="N638" s="36"/>
      <c r="O638" s="36"/>
      <c r="P638" s="36"/>
      <c r="Q638" s="36"/>
      <c r="R638" s="36"/>
      <c r="S638" s="136">
        <f t="shared" si="63"/>
        <v>0</v>
      </c>
      <c r="T638" s="61">
        <v>36.92</v>
      </c>
      <c r="U638" s="114">
        <f t="shared" si="65"/>
        <v>0.28456913827655311</v>
      </c>
      <c r="Y638" s="10"/>
    </row>
    <row r="639" spans="1:25" hidden="1" x14ac:dyDescent="0.35">
      <c r="A639" s="120">
        <v>202307634</v>
      </c>
      <c r="B639" s="57">
        <v>45138</v>
      </c>
      <c r="C639" s="37" t="s">
        <v>97</v>
      </c>
      <c r="D639" s="21" t="str">
        <f>VLOOKUP(C639,'Customer List'!$A$3:$N$4129,2,0)</f>
        <v xml:space="preserve">Zhu Fang Ruo                                                11 Canberra Road #01-05. Singapore 759775.              </v>
      </c>
      <c r="E639" s="42" t="s">
        <v>789</v>
      </c>
      <c r="F639" s="50">
        <v>423</v>
      </c>
      <c r="G639" s="128">
        <v>33.840000000000003</v>
      </c>
      <c r="H639" s="50"/>
      <c r="I639" s="113"/>
      <c r="J639" s="21"/>
      <c r="K639" s="50">
        <f t="shared" si="64"/>
        <v>456.84000000000003</v>
      </c>
      <c r="L639" s="36"/>
      <c r="M639" s="36"/>
      <c r="N639" s="36"/>
      <c r="O639" s="36"/>
      <c r="P639" s="136"/>
      <c r="Q639" s="136">
        <f>K639</f>
        <v>456.84000000000003</v>
      </c>
      <c r="R639" s="36"/>
      <c r="S639" s="136">
        <f t="shared" si="63"/>
        <v>0</v>
      </c>
      <c r="T639" s="61">
        <v>106.88</v>
      </c>
      <c r="U639" s="114">
        <f t="shared" si="65"/>
        <v>0.23395499518430957</v>
      </c>
      <c r="Y639" s="10"/>
    </row>
    <row r="640" spans="1:25" hidden="1" x14ac:dyDescent="0.35">
      <c r="A640" s="120">
        <v>202307635</v>
      </c>
      <c r="B640" s="57">
        <v>45138</v>
      </c>
      <c r="C640" s="37" t="s">
        <v>202</v>
      </c>
      <c r="D640" s="21" t="str">
        <f>VLOOKUP(C640,'Customer List'!$A$3:$N$4129,2,0)</f>
        <v>通发甜品                                                                   Blk 409 Ang Mo Kio Ave 10.                      #01-18 Singapore 560409</v>
      </c>
      <c r="E640" s="42" t="s">
        <v>789</v>
      </c>
      <c r="F640" s="50">
        <v>285</v>
      </c>
      <c r="G640" s="128">
        <v>22.8</v>
      </c>
      <c r="H640" s="50">
        <v>307.8</v>
      </c>
      <c r="I640" s="113">
        <v>45138</v>
      </c>
      <c r="J640" s="21"/>
      <c r="K640" s="50">
        <f t="shared" si="64"/>
        <v>0</v>
      </c>
      <c r="L640" s="36"/>
      <c r="M640" s="36"/>
      <c r="N640" s="36"/>
      <c r="O640" s="36"/>
      <c r="P640" s="136"/>
      <c r="Q640" s="136"/>
      <c r="R640" s="36"/>
      <c r="S640" s="136">
        <f t="shared" si="63"/>
        <v>0</v>
      </c>
      <c r="T640" s="61">
        <v>73.430000000000007</v>
      </c>
      <c r="U640" s="114">
        <f t="shared" si="65"/>
        <v>0.23856400259909033</v>
      </c>
      <c r="Y640" s="10"/>
    </row>
    <row r="641" spans="1:25" hidden="1" x14ac:dyDescent="0.35">
      <c r="A641" s="120">
        <v>202307636</v>
      </c>
      <c r="B641" s="57">
        <v>45138</v>
      </c>
      <c r="C641" s="37" t="s">
        <v>241</v>
      </c>
      <c r="D641" s="21" t="str">
        <f>VLOOKUP(C641,'Customer List'!$A$3:$N$4129,2,0)</f>
        <v>顺发冷热清汤                                        Blk 190B Rivervale Drive                    #08-960 Singapore 542190</v>
      </c>
      <c r="E641" s="42" t="s">
        <v>694</v>
      </c>
      <c r="F641" s="50">
        <v>149.81</v>
      </c>
      <c r="G641" s="128">
        <v>11.99</v>
      </c>
      <c r="H641" s="50"/>
      <c r="I641" s="113"/>
      <c r="J641" s="21"/>
      <c r="K641" s="50">
        <f t="shared" si="64"/>
        <v>161.80000000000001</v>
      </c>
      <c r="L641" s="36"/>
      <c r="M641" s="36"/>
      <c r="N641" s="36"/>
      <c r="O641" s="36"/>
      <c r="P641" s="136"/>
      <c r="Q641" s="136">
        <f>K641</f>
        <v>161.80000000000001</v>
      </c>
      <c r="R641" s="36"/>
      <c r="S641" s="136">
        <f t="shared" si="63"/>
        <v>0</v>
      </c>
      <c r="T641" s="61">
        <v>37.700000000000003</v>
      </c>
      <c r="U641" s="114">
        <f t="shared" si="65"/>
        <v>0.23300370828182942</v>
      </c>
      <c r="Y641" s="10"/>
    </row>
    <row r="642" spans="1:25" hidden="1" x14ac:dyDescent="0.35">
      <c r="A642" s="120">
        <v>202307637</v>
      </c>
      <c r="B642" s="57">
        <v>45138</v>
      </c>
      <c r="C642" s="37" t="s">
        <v>64</v>
      </c>
      <c r="D642" s="21" t="str">
        <f>VLOOKUP(C642,'Customer List'!$A$3:$N$4129,2,0)</f>
        <v>RED LANTERN RESTAURANT PTE LTD                  249 Sembawang Road   Singapore 758352</v>
      </c>
      <c r="E642" s="42" t="s">
        <v>694</v>
      </c>
      <c r="F642" s="50">
        <v>116.8</v>
      </c>
      <c r="G642" s="128">
        <v>9.34</v>
      </c>
      <c r="H642" s="50"/>
      <c r="I642" s="113"/>
      <c r="J642" s="21"/>
      <c r="K642" s="50">
        <f t="shared" si="64"/>
        <v>126.14</v>
      </c>
      <c r="L642" s="36"/>
      <c r="M642" s="36"/>
      <c r="N642" s="36"/>
      <c r="O642" s="36"/>
      <c r="P642" s="36"/>
      <c r="Q642" s="136">
        <f>K642</f>
        <v>126.14</v>
      </c>
      <c r="R642" s="36"/>
      <c r="S642" s="136">
        <f t="shared" si="63"/>
        <v>0</v>
      </c>
      <c r="T642" s="61">
        <v>36.54</v>
      </c>
      <c r="U642" s="114">
        <f t="shared" si="65"/>
        <v>0.28967813540510545</v>
      </c>
      <c r="Y642" s="10"/>
    </row>
    <row r="643" spans="1:25" hidden="1" x14ac:dyDescent="0.35">
      <c r="A643" s="120">
        <v>202307638</v>
      </c>
      <c r="B643" s="57">
        <v>45138</v>
      </c>
      <c r="C643" s="37" t="s">
        <v>98</v>
      </c>
      <c r="D643" s="21" t="str">
        <f>VLOOKUP(C643,'Customer List'!$A$3:$N$4129,2,0)</f>
        <v xml:space="preserve">Balestier Market Pte Ltd                      411, Balestier Road.                          Singapore 329930                                      (Dessert Stall) </v>
      </c>
      <c r="E643" s="42"/>
      <c r="F643" s="50">
        <v>205.8</v>
      </c>
      <c r="G643" s="128">
        <v>16.46</v>
      </c>
      <c r="H643" s="50"/>
      <c r="I643" s="113"/>
      <c r="J643" s="21"/>
      <c r="K643" s="50">
        <f t="shared" si="64"/>
        <v>222.26000000000002</v>
      </c>
      <c r="L643" s="136"/>
      <c r="M643" s="36"/>
      <c r="N643" s="36"/>
      <c r="O643" s="36"/>
      <c r="P643" s="36"/>
      <c r="Q643" s="136">
        <f>K643</f>
        <v>222.26000000000002</v>
      </c>
      <c r="R643" s="36"/>
      <c r="S643" s="136">
        <f t="shared" si="63"/>
        <v>0</v>
      </c>
      <c r="T643" s="61">
        <v>44.5</v>
      </c>
      <c r="U643" s="114">
        <f t="shared" si="65"/>
        <v>0.20021596328624133</v>
      </c>
      <c r="Y643" s="10"/>
    </row>
    <row r="644" spans="1:25" hidden="1" x14ac:dyDescent="0.35">
      <c r="A644" s="120">
        <v>202307639</v>
      </c>
      <c r="B644" s="57">
        <v>45138</v>
      </c>
      <c r="C644" s="37" t="s">
        <v>44</v>
      </c>
      <c r="D644" s="21" t="str">
        <f>VLOOKUP(C644,'Customer List'!$A$3:$N$4129,2,0)</f>
        <v>Balestier Market Pte Ltd                       411, Balestier Road.                         Singapore 329930                                                (Drink Stall)</v>
      </c>
      <c r="E644" s="42" t="s">
        <v>789</v>
      </c>
      <c r="F644" s="50">
        <v>238.5</v>
      </c>
      <c r="G644" s="128">
        <v>19.079999999999998</v>
      </c>
      <c r="H644" s="50"/>
      <c r="I644" s="113"/>
      <c r="J644" s="21"/>
      <c r="K644" s="50">
        <f t="shared" si="64"/>
        <v>257.58</v>
      </c>
      <c r="L644" s="36"/>
      <c r="M644" s="36"/>
      <c r="N644" s="36"/>
      <c r="O644" s="36"/>
      <c r="P644" s="36"/>
      <c r="Q644" s="136">
        <f>K644</f>
        <v>257.58</v>
      </c>
      <c r="R644" s="36"/>
      <c r="S644" s="136">
        <f t="shared" si="63"/>
        <v>0</v>
      </c>
      <c r="T644" s="61">
        <v>47.2</v>
      </c>
      <c r="U644" s="114">
        <f t="shared" si="65"/>
        <v>0.18324404068638872</v>
      </c>
      <c r="Y644" s="10"/>
    </row>
    <row r="645" spans="1:25" hidden="1" x14ac:dyDescent="0.35">
      <c r="A645" s="120">
        <v>202307640</v>
      </c>
      <c r="B645" s="57">
        <v>45138</v>
      </c>
      <c r="C645" s="37" t="s">
        <v>822</v>
      </c>
      <c r="D645" s="21" t="str">
        <f>VLOOKUP(C645,'Customer List'!$A$3:$N$4129,2,0)</f>
        <v>R&amp;B TEA SINGAPORE                                                BLK 118 RIVERVALE DRIVE #01-K16 RIVERVALE PLAZA,                        SINGAPORE 540118</v>
      </c>
      <c r="E645" s="42" t="s">
        <v>694</v>
      </c>
      <c r="F645" s="50">
        <v>41</v>
      </c>
      <c r="G645" s="128">
        <v>3.28</v>
      </c>
      <c r="H645" s="50"/>
      <c r="I645" s="113"/>
      <c r="J645" s="21"/>
      <c r="K645" s="50">
        <f t="shared" si="64"/>
        <v>44.28</v>
      </c>
      <c r="L645" s="36"/>
      <c r="M645" s="36"/>
      <c r="N645" s="136">
        <f>K645</f>
        <v>44.28</v>
      </c>
      <c r="O645" s="136"/>
      <c r="P645" s="36"/>
      <c r="Q645" s="36"/>
      <c r="R645" s="36"/>
      <c r="S645" s="136">
        <f t="shared" si="63"/>
        <v>0</v>
      </c>
      <c r="T645" s="61">
        <v>19.62</v>
      </c>
      <c r="U645" s="114">
        <f t="shared" si="65"/>
        <v>0.44308943089430897</v>
      </c>
      <c r="Y645" s="10"/>
    </row>
    <row r="646" spans="1:25" hidden="1" x14ac:dyDescent="0.35">
      <c r="A646" s="120">
        <v>202307641</v>
      </c>
      <c r="B646" s="57">
        <v>45138</v>
      </c>
      <c r="C646" s="37" t="s">
        <v>791</v>
      </c>
      <c r="D646" s="21" t="str">
        <f>VLOOKUP(C646,'Customer List'!$A$3:$N$4129,2,0)</f>
        <v>R&amp;B TEA SINGAPORE                                                         20 TAMPINES CENTRAL #01-18 TAMPINES MRT, SINGAPORE 529538</v>
      </c>
      <c r="E646" s="42" t="s">
        <v>694</v>
      </c>
      <c r="F646" s="50">
        <v>41</v>
      </c>
      <c r="G646" s="128">
        <v>3.28</v>
      </c>
      <c r="H646" s="50"/>
      <c r="I646" s="113"/>
      <c r="J646" s="21"/>
      <c r="K646" s="50">
        <f t="shared" si="64"/>
        <v>44.28</v>
      </c>
      <c r="L646" s="36"/>
      <c r="M646" s="36"/>
      <c r="N646" s="136">
        <f>K646</f>
        <v>44.28</v>
      </c>
      <c r="O646" s="36"/>
      <c r="P646" s="36"/>
      <c r="Q646" s="136"/>
      <c r="R646" s="36"/>
      <c r="S646" s="136">
        <f t="shared" si="63"/>
        <v>0</v>
      </c>
      <c r="T646" s="61">
        <v>19.62</v>
      </c>
      <c r="U646" s="114">
        <f t="shared" si="65"/>
        <v>0.44308943089430897</v>
      </c>
      <c r="Y646" s="10"/>
    </row>
    <row r="647" spans="1:25" hidden="1" x14ac:dyDescent="0.35">
      <c r="A647" s="120">
        <v>202307642</v>
      </c>
      <c r="B647" s="57">
        <v>45138</v>
      </c>
      <c r="C647" s="37" t="s">
        <v>26</v>
      </c>
      <c r="D647" s="21" t="str">
        <f>VLOOKUP(C647,'Customer List'!$A$3:$N$4129,2,0)</f>
        <v>甜甜                                                                         Tiong Bahru Market. 30 Seng Poh Road #02-15. Singapore 168898</v>
      </c>
      <c r="E647" s="42" t="s">
        <v>694</v>
      </c>
      <c r="F647" s="50">
        <v>192.1</v>
      </c>
      <c r="G647" s="128">
        <v>15.37</v>
      </c>
      <c r="H647" s="50"/>
      <c r="I647" s="113"/>
      <c r="J647" s="21"/>
      <c r="K647" s="50">
        <f t="shared" si="64"/>
        <v>207.47</v>
      </c>
      <c r="L647" s="36"/>
      <c r="M647" s="36"/>
      <c r="N647" s="36"/>
      <c r="O647" s="36"/>
      <c r="P647" s="36"/>
      <c r="Q647" s="136">
        <f>K647</f>
        <v>207.47</v>
      </c>
      <c r="R647" s="36"/>
      <c r="S647" s="136">
        <f t="shared" si="63"/>
        <v>0</v>
      </c>
      <c r="T647" s="61">
        <v>47.53</v>
      </c>
      <c r="U647" s="114">
        <f t="shared" si="65"/>
        <v>0.22909336289584037</v>
      </c>
      <c r="Y647" s="10"/>
    </row>
    <row r="648" spans="1:25" hidden="1" x14ac:dyDescent="0.35">
      <c r="A648" s="120">
        <v>202307643</v>
      </c>
      <c r="B648" s="57">
        <v>45138</v>
      </c>
      <c r="C648" s="37" t="s">
        <v>535</v>
      </c>
      <c r="D648" s="21" t="str">
        <f>VLOOKUP(C648,'Customer List'!$A$3:$N$4129,2,0)</f>
        <v xml:space="preserve">Dessert Stall 10                                          Catholic Junior College.                                 129 Whitley Road                                     Singapore 297822                                                                                      </v>
      </c>
      <c r="E648" s="42" t="s">
        <v>789</v>
      </c>
      <c r="F648" s="50">
        <v>152.5</v>
      </c>
      <c r="G648" s="128">
        <v>12.2</v>
      </c>
      <c r="H648" s="50"/>
      <c r="I648" s="113"/>
      <c r="J648" s="21"/>
      <c r="K648" s="50">
        <f t="shared" si="64"/>
        <v>164.7</v>
      </c>
      <c r="L648" s="36"/>
      <c r="M648" s="36"/>
      <c r="N648" s="36"/>
      <c r="O648" s="36"/>
      <c r="P648" s="36"/>
      <c r="Q648" s="136">
        <f>K648</f>
        <v>164.7</v>
      </c>
      <c r="R648" s="36"/>
      <c r="S648" s="136">
        <f t="shared" si="63"/>
        <v>0</v>
      </c>
      <c r="T648" s="61">
        <v>75.319999999999993</v>
      </c>
      <c r="U648" s="114">
        <f t="shared" si="65"/>
        <v>0.45731633272616878</v>
      </c>
      <c r="Y648" s="10"/>
    </row>
    <row r="649" spans="1:25" hidden="1" x14ac:dyDescent="0.35">
      <c r="A649" s="120">
        <v>202307644</v>
      </c>
      <c r="B649" s="57">
        <v>45138</v>
      </c>
      <c r="C649" s="37" t="s">
        <v>784</v>
      </c>
      <c r="D649" s="21" t="str">
        <f>VLOOKUP(C649,'Customer List'!$A$3:$N$4129,2,0)</f>
        <v>Tiong Bahru Soya Bean                                                        52 Tiong Bahru Road #02-63.    Singapore 168716</v>
      </c>
      <c r="E649" s="42" t="s">
        <v>789</v>
      </c>
      <c r="F649" s="50">
        <v>121.4</v>
      </c>
      <c r="G649" s="128">
        <v>9.7100000000000009</v>
      </c>
      <c r="H649" s="50">
        <v>131.11000000000001</v>
      </c>
      <c r="I649" s="113">
        <v>45138</v>
      </c>
      <c r="J649" s="21"/>
      <c r="K649" s="50">
        <f t="shared" si="64"/>
        <v>0</v>
      </c>
      <c r="L649" s="36"/>
      <c r="M649" s="36"/>
      <c r="N649" s="36"/>
      <c r="O649" s="36"/>
      <c r="P649" s="36"/>
      <c r="Q649" s="136"/>
      <c r="R649" s="36"/>
      <c r="S649" s="136">
        <f t="shared" si="63"/>
        <v>0</v>
      </c>
      <c r="T649" s="61">
        <v>24.15</v>
      </c>
      <c r="U649" s="114">
        <f t="shared" si="65"/>
        <v>0.18419647624132404</v>
      </c>
      <c r="Y649" s="10"/>
    </row>
    <row r="650" spans="1:25" hidden="1" x14ac:dyDescent="0.35">
      <c r="A650" s="120">
        <v>202307645</v>
      </c>
      <c r="B650" s="57">
        <v>45138</v>
      </c>
      <c r="C650" s="37" t="s">
        <v>132</v>
      </c>
      <c r="D650" s="21" t="str">
        <f>VLOOKUP(C650,'Customer List'!$A$3:$N$4129,2,0)</f>
        <v>K&amp;B                                                                  Blk 15, Woodland Loop.                           #03-10 Singapore 738322</v>
      </c>
      <c r="E650" s="42" t="s">
        <v>11</v>
      </c>
      <c r="F650" s="50">
        <v>226</v>
      </c>
      <c r="G650" s="128">
        <v>18.079999999999998</v>
      </c>
      <c r="H650" s="50">
        <v>244.08</v>
      </c>
      <c r="I650" s="113">
        <v>45138</v>
      </c>
      <c r="J650" s="21"/>
      <c r="K650" s="50">
        <f t="shared" ref="K650:K713" si="68">F650+G650-H650-J650</f>
        <v>-2.8421709430404007E-14</v>
      </c>
      <c r="L650" s="36"/>
      <c r="M650" s="36"/>
      <c r="N650" s="36"/>
      <c r="O650" s="36"/>
      <c r="P650" s="36"/>
      <c r="Q650" s="136"/>
      <c r="R650" s="36"/>
      <c r="S650" s="136">
        <f t="shared" si="63"/>
        <v>-2.8421709430404007E-14</v>
      </c>
      <c r="U650" s="114">
        <f t="shared" si="65"/>
        <v>0</v>
      </c>
      <c r="Y650" s="10"/>
    </row>
    <row r="651" spans="1:25" hidden="1" x14ac:dyDescent="0.35">
      <c r="A651" s="21">
        <v>202307646</v>
      </c>
      <c r="B651" s="57"/>
      <c r="C651" s="37"/>
      <c r="D651" s="21" t="e">
        <f>VLOOKUP(C651,'Customer List'!$A$3:$N$4129,2,0)</f>
        <v>#N/A</v>
      </c>
      <c r="E651" s="42"/>
      <c r="F651" s="50"/>
      <c r="G651" s="128">
        <f t="shared" si="67"/>
        <v>0</v>
      </c>
      <c r="H651" s="50"/>
      <c r="I651" s="113"/>
      <c r="J651" s="21"/>
      <c r="K651" s="50">
        <f t="shared" si="68"/>
        <v>0</v>
      </c>
      <c r="L651" s="36"/>
      <c r="M651" s="36"/>
      <c r="N651" s="36"/>
      <c r="O651" s="36"/>
      <c r="P651" s="136"/>
      <c r="Q651" s="36"/>
      <c r="R651" s="36"/>
      <c r="S651" s="136">
        <f t="shared" si="63"/>
        <v>0</v>
      </c>
      <c r="U651" s="114" t="e">
        <f t="shared" si="65"/>
        <v>#DIV/0!</v>
      </c>
      <c r="Y651" s="10"/>
    </row>
    <row r="652" spans="1:25" hidden="1" x14ac:dyDescent="0.35">
      <c r="A652" s="21">
        <v>202307647</v>
      </c>
      <c r="B652" s="57"/>
      <c r="C652" s="37"/>
      <c r="D652" s="21" t="e">
        <f>VLOOKUP(C652,'Customer List'!$A$3:$N$4129,2,0)</f>
        <v>#N/A</v>
      </c>
      <c r="E652" s="42"/>
      <c r="F652" s="50"/>
      <c r="G652" s="128">
        <f t="shared" si="67"/>
        <v>0</v>
      </c>
      <c r="H652" s="50"/>
      <c r="I652" s="113"/>
      <c r="J652" s="21"/>
      <c r="K652" s="50">
        <f t="shared" si="68"/>
        <v>0</v>
      </c>
      <c r="L652" s="36"/>
      <c r="M652" s="36"/>
      <c r="N652" s="36"/>
      <c r="O652" s="36"/>
      <c r="P652" s="36"/>
      <c r="Q652" s="36"/>
      <c r="R652" s="36"/>
      <c r="S652" s="136">
        <f t="shared" si="63"/>
        <v>0</v>
      </c>
      <c r="U652" s="114" t="e">
        <f t="shared" si="65"/>
        <v>#DIV/0!</v>
      </c>
      <c r="Y652" s="10"/>
    </row>
    <row r="653" spans="1:25" hidden="1" x14ac:dyDescent="0.35">
      <c r="A653" s="21">
        <v>202307648</v>
      </c>
      <c r="B653" s="57"/>
      <c r="C653" s="37"/>
      <c r="D653" s="21" t="e">
        <f>VLOOKUP(C653,'Customer List'!$A$3:$N$4129,2,0)</f>
        <v>#N/A</v>
      </c>
      <c r="E653" s="42"/>
      <c r="F653" s="50"/>
      <c r="G653" s="128">
        <f t="shared" si="67"/>
        <v>0</v>
      </c>
      <c r="H653" s="50"/>
      <c r="I653" s="113"/>
      <c r="J653" s="21"/>
      <c r="K653" s="50">
        <f t="shared" si="68"/>
        <v>0</v>
      </c>
      <c r="L653" s="36"/>
      <c r="M653" s="36"/>
      <c r="N653" s="36"/>
      <c r="O653" s="36"/>
      <c r="P653" s="36"/>
      <c r="Q653" s="36"/>
      <c r="R653" s="36"/>
      <c r="S653" s="136">
        <f t="shared" si="63"/>
        <v>0</v>
      </c>
      <c r="U653" s="114" t="e">
        <f t="shared" si="65"/>
        <v>#DIV/0!</v>
      </c>
      <c r="Y653" s="10"/>
    </row>
    <row r="654" spans="1:25" hidden="1" x14ac:dyDescent="0.35">
      <c r="A654" s="21">
        <v>202307649</v>
      </c>
      <c r="B654" s="57"/>
      <c r="C654" s="37"/>
      <c r="D654" s="21" t="e">
        <f>VLOOKUP(C654,'Customer List'!$A$3:$N$4129,2,0)</f>
        <v>#N/A</v>
      </c>
      <c r="E654" s="42"/>
      <c r="F654" s="50"/>
      <c r="G654" s="128">
        <f t="shared" si="67"/>
        <v>0</v>
      </c>
      <c r="H654" s="50"/>
      <c r="I654" s="113"/>
      <c r="J654" s="21"/>
      <c r="K654" s="50">
        <f t="shared" si="68"/>
        <v>0</v>
      </c>
      <c r="L654" s="36"/>
      <c r="M654" s="36"/>
      <c r="N654" s="36"/>
      <c r="O654" s="36"/>
      <c r="P654" s="36"/>
      <c r="Q654" s="36"/>
      <c r="R654" s="36"/>
      <c r="S654" s="136">
        <f t="shared" si="63"/>
        <v>0</v>
      </c>
      <c r="U654" s="114" t="e">
        <f t="shared" si="65"/>
        <v>#DIV/0!</v>
      </c>
      <c r="Y654" s="10"/>
    </row>
    <row r="655" spans="1:25" hidden="1" x14ac:dyDescent="0.35">
      <c r="A655" s="21">
        <v>202307650</v>
      </c>
      <c r="B655" s="57"/>
      <c r="C655" s="37"/>
      <c r="D655" s="21" t="e">
        <f>VLOOKUP(C655,'Customer List'!$A$3:$N$4129,2,0)</f>
        <v>#N/A</v>
      </c>
      <c r="E655" s="42"/>
      <c r="F655" s="50"/>
      <c r="G655" s="128"/>
      <c r="H655" s="50"/>
      <c r="I655" s="113"/>
      <c r="J655" s="21"/>
      <c r="K655" s="50">
        <f t="shared" si="68"/>
        <v>0</v>
      </c>
      <c r="L655" s="36"/>
      <c r="M655" s="36"/>
      <c r="N655" s="36"/>
      <c r="O655" s="36"/>
      <c r="P655" s="36"/>
      <c r="Q655" s="36"/>
      <c r="R655" s="36"/>
      <c r="S655" s="136">
        <f t="shared" si="63"/>
        <v>0</v>
      </c>
      <c r="U655" s="114" t="e">
        <f t="shared" ref="U655:U722" si="69">T655/(F655+G655)</f>
        <v>#DIV/0!</v>
      </c>
      <c r="Y655" s="10"/>
    </row>
    <row r="656" spans="1:25" hidden="1" x14ac:dyDescent="0.35">
      <c r="A656" s="21">
        <v>202307651</v>
      </c>
      <c r="B656" s="57"/>
      <c r="C656" s="37"/>
      <c r="D656" s="21" t="e">
        <f>VLOOKUP(C656,'Customer List'!$A$3:$N$4129,2,0)</f>
        <v>#N/A</v>
      </c>
      <c r="E656" s="42"/>
      <c r="F656" s="50"/>
      <c r="G656" s="128"/>
      <c r="H656" s="50"/>
      <c r="I656" s="113"/>
      <c r="J656" s="21"/>
      <c r="K656" s="50">
        <f t="shared" si="68"/>
        <v>0</v>
      </c>
      <c r="L656" s="36"/>
      <c r="M656" s="36"/>
      <c r="N656" s="36"/>
      <c r="O656" s="36"/>
      <c r="P656" s="36"/>
      <c r="Q656" s="36"/>
      <c r="R656" s="36"/>
      <c r="S656" s="136">
        <f t="shared" si="63"/>
        <v>0</v>
      </c>
      <c r="U656" s="114" t="e">
        <f t="shared" si="69"/>
        <v>#DIV/0!</v>
      </c>
      <c r="Y656" s="10"/>
    </row>
    <row r="657" spans="1:25" hidden="1" x14ac:dyDescent="0.35">
      <c r="A657" s="21">
        <v>202307652</v>
      </c>
      <c r="B657" s="57"/>
      <c r="C657" s="37"/>
      <c r="D657" s="21" t="e">
        <f>VLOOKUP(C657,'Customer List'!$A$3:$N$4129,2,0)</f>
        <v>#N/A</v>
      </c>
      <c r="E657" s="42"/>
      <c r="F657" s="50"/>
      <c r="G657" s="128"/>
      <c r="H657" s="50"/>
      <c r="I657" s="113"/>
      <c r="J657" s="21"/>
      <c r="K657" s="50">
        <f t="shared" si="68"/>
        <v>0</v>
      </c>
      <c r="L657" s="36"/>
      <c r="M657" s="36"/>
      <c r="N657" s="36"/>
      <c r="O657" s="36"/>
      <c r="P657" s="36"/>
      <c r="Q657" s="36"/>
      <c r="R657" s="36"/>
      <c r="S657" s="136">
        <f t="shared" si="63"/>
        <v>0</v>
      </c>
      <c r="U657" s="114" t="e">
        <f t="shared" si="69"/>
        <v>#DIV/0!</v>
      </c>
      <c r="Y657" s="10"/>
    </row>
    <row r="658" spans="1:25" hidden="1" x14ac:dyDescent="0.35">
      <c r="A658" s="21">
        <v>202307653</v>
      </c>
      <c r="B658" s="57"/>
      <c r="C658" s="37"/>
      <c r="D658" s="21" t="e">
        <f>VLOOKUP(C658,'Customer List'!$A$3:$N$4129,2,0)</f>
        <v>#N/A</v>
      </c>
      <c r="E658" s="42"/>
      <c r="F658" s="50"/>
      <c r="G658" s="128"/>
      <c r="H658" s="50"/>
      <c r="I658" s="113"/>
      <c r="J658" s="21"/>
      <c r="K658" s="50">
        <f t="shared" si="68"/>
        <v>0</v>
      </c>
      <c r="L658" s="36"/>
      <c r="M658" s="36"/>
      <c r="N658" s="36"/>
      <c r="O658" s="36"/>
      <c r="P658" s="36"/>
      <c r="Q658" s="36"/>
      <c r="R658" s="36"/>
      <c r="S658" s="136">
        <f t="shared" si="63"/>
        <v>0</v>
      </c>
      <c r="U658" s="114" t="e">
        <f t="shared" si="69"/>
        <v>#DIV/0!</v>
      </c>
      <c r="Y658" s="10"/>
    </row>
    <row r="659" spans="1:25" hidden="1" x14ac:dyDescent="0.35">
      <c r="A659" s="21">
        <v>202307654</v>
      </c>
      <c r="B659" s="57"/>
      <c r="C659" s="37"/>
      <c r="D659" s="21" t="e">
        <f>VLOOKUP(C659,'Customer List'!$A$3:$N$4129,2,0)</f>
        <v>#N/A</v>
      </c>
      <c r="E659" s="42"/>
      <c r="F659" s="50"/>
      <c r="G659" s="128"/>
      <c r="H659" s="50"/>
      <c r="I659" s="113"/>
      <c r="J659" s="21"/>
      <c r="K659" s="50">
        <f t="shared" si="68"/>
        <v>0</v>
      </c>
      <c r="L659" s="36"/>
      <c r="M659" s="36"/>
      <c r="N659" s="36"/>
      <c r="O659" s="36"/>
      <c r="P659" s="36"/>
      <c r="Q659" s="36"/>
      <c r="R659" s="36"/>
      <c r="S659" s="136">
        <f t="shared" si="63"/>
        <v>0</v>
      </c>
      <c r="U659" s="114" t="e">
        <f t="shared" si="69"/>
        <v>#DIV/0!</v>
      </c>
      <c r="Y659" s="10"/>
    </row>
    <row r="660" spans="1:25" hidden="1" x14ac:dyDescent="0.35">
      <c r="A660" s="21">
        <v>202307655</v>
      </c>
      <c r="B660" s="57"/>
      <c r="C660" s="37"/>
      <c r="D660" s="21" t="e">
        <f>VLOOKUP(C660,'Customer List'!$A$3:$N$4129,2,0)</f>
        <v>#N/A</v>
      </c>
      <c r="E660" s="42"/>
      <c r="F660" s="50"/>
      <c r="G660" s="128"/>
      <c r="H660" s="50"/>
      <c r="I660" s="113"/>
      <c r="J660" s="21"/>
      <c r="K660" s="50">
        <f t="shared" si="68"/>
        <v>0</v>
      </c>
      <c r="L660" s="36"/>
      <c r="M660" s="36"/>
      <c r="N660" s="36"/>
      <c r="O660" s="36"/>
      <c r="P660" s="36"/>
      <c r="Q660" s="36"/>
      <c r="R660" s="36"/>
      <c r="S660" s="136">
        <f t="shared" si="63"/>
        <v>0</v>
      </c>
      <c r="U660" s="114" t="e">
        <f t="shared" si="69"/>
        <v>#DIV/0!</v>
      </c>
      <c r="Y660" s="10" t="e">
        <f>Y628-X660</f>
        <v>#REF!</v>
      </c>
    </row>
    <row r="661" spans="1:25" hidden="1" x14ac:dyDescent="0.35">
      <c r="A661" s="21">
        <v>202307656</v>
      </c>
      <c r="B661" s="57"/>
      <c r="C661" s="37"/>
      <c r="D661" s="21" t="e">
        <f>VLOOKUP(C661,'Customer List'!$A$3:$N$4129,2,0)</f>
        <v>#N/A</v>
      </c>
      <c r="E661" s="42"/>
      <c r="F661" s="50"/>
      <c r="G661" s="128"/>
      <c r="H661" s="50"/>
      <c r="I661" s="113"/>
      <c r="J661" s="21"/>
      <c r="K661" s="50">
        <f t="shared" si="68"/>
        <v>0</v>
      </c>
      <c r="L661" s="36"/>
      <c r="M661" s="36"/>
      <c r="N661" s="36"/>
      <c r="O661" s="36"/>
      <c r="P661" s="36"/>
      <c r="Q661" s="36"/>
      <c r="R661" s="36"/>
      <c r="S661" s="136">
        <f t="shared" si="63"/>
        <v>0</v>
      </c>
      <c r="U661" s="114" t="e">
        <f t="shared" si="69"/>
        <v>#DIV/0!</v>
      </c>
      <c r="Y661" s="10"/>
    </row>
    <row r="662" spans="1:25" hidden="1" x14ac:dyDescent="0.35">
      <c r="A662" s="21">
        <v>202307657</v>
      </c>
      <c r="B662" s="57"/>
      <c r="C662" s="37"/>
      <c r="D662" s="21" t="e">
        <f>VLOOKUP(C662,'Customer List'!$A$3:$N$4129,2,0)</f>
        <v>#N/A</v>
      </c>
      <c r="E662" s="42"/>
      <c r="F662" s="50"/>
      <c r="G662" s="128"/>
      <c r="H662" s="50"/>
      <c r="I662" s="113"/>
      <c r="J662" s="21"/>
      <c r="K662" s="50">
        <f t="shared" si="68"/>
        <v>0</v>
      </c>
      <c r="L662" s="36"/>
      <c r="M662" s="36"/>
      <c r="N662" s="36"/>
      <c r="O662" s="36"/>
      <c r="P662" s="36"/>
      <c r="Q662" s="36"/>
      <c r="R662" s="36"/>
      <c r="S662" s="136">
        <f t="shared" si="63"/>
        <v>0</v>
      </c>
      <c r="U662" s="114" t="e">
        <f t="shared" si="69"/>
        <v>#DIV/0!</v>
      </c>
      <c r="Y662" s="10" t="e">
        <f>Y660-X662</f>
        <v>#REF!</v>
      </c>
    </row>
    <row r="663" spans="1:25" hidden="1" x14ac:dyDescent="0.35">
      <c r="A663" s="21">
        <v>202307658</v>
      </c>
      <c r="B663" s="57"/>
      <c r="C663" s="21"/>
      <c r="D663" s="21" t="e">
        <f>VLOOKUP(C663,'Customer List'!$A$3:$N$4129,2,0)</f>
        <v>#N/A</v>
      </c>
      <c r="E663" s="42"/>
      <c r="F663" s="50"/>
      <c r="G663" s="128"/>
      <c r="H663" s="50"/>
      <c r="I663" s="113"/>
      <c r="J663" s="21"/>
      <c r="K663" s="50">
        <f t="shared" si="68"/>
        <v>0</v>
      </c>
      <c r="L663" s="36"/>
      <c r="M663" s="36"/>
      <c r="N663" s="36"/>
      <c r="O663" s="36"/>
      <c r="P663" s="36"/>
      <c r="Q663" s="36"/>
      <c r="R663" s="36"/>
      <c r="S663" s="136">
        <f t="shared" si="63"/>
        <v>0</v>
      </c>
      <c r="U663" s="114" t="e">
        <f t="shared" si="69"/>
        <v>#DIV/0!</v>
      </c>
      <c r="Y663" s="10" t="e">
        <f>Y662-X663</f>
        <v>#REF!</v>
      </c>
    </row>
    <row r="664" spans="1:25" hidden="1" x14ac:dyDescent="0.35">
      <c r="A664" s="21">
        <v>202307659</v>
      </c>
      <c r="B664" s="57"/>
      <c r="C664" s="21"/>
      <c r="D664" s="21" t="e">
        <f>VLOOKUP(C664,'Customer List'!$A$3:$N$4129,2,0)</f>
        <v>#N/A</v>
      </c>
      <c r="E664" s="42"/>
      <c r="F664" s="50"/>
      <c r="G664" s="128"/>
      <c r="H664" s="50"/>
      <c r="I664" s="113"/>
      <c r="J664" s="21"/>
      <c r="K664" s="50">
        <f t="shared" si="68"/>
        <v>0</v>
      </c>
      <c r="L664" s="36"/>
      <c r="M664" s="36"/>
      <c r="N664" s="36"/>
      <c r="O664" s="36"/>
      <c r="P664" s="36"/>
      <c r="Q664" s="36"/>
      <c r="R664" s="36"/>
      <c r="S664" s="136">
        <f t="shared" si="63"/>
        <v>0</v>
      </c>
      <c r="U664" s="114" t="e">
        <f t="shared" si="69"/>
        <v>#DIV/0!</v>
      </c>
    </row>
    <row r="665" spans="1:25" hidden="1" x14ac:dyDescent="0.35">
      <c r="A665" s="21">
        <v>202307660</v>
      </c>
      <c r="B665" s="57"/>
      <c r="C665" s="37"/>
      <c r="D665" s="21" t="e">
        <f>VLOOKUP(C665,'Customer List'!$A$3:$N$4129,2,0)</f>
        <v>#N/A</v>
      </c>
      <c r="E665" s="42"/>
      <c r="F665" s="50"/>
      <c r="G665" s="128"/>
      <c r="H665" s="50"/>
      <c r="I665" s="113"/>
      <c r="J665" s="21"/>
      <c r="K665" s="50">
        <f t="shared" si="68"/>
        <v>0</v>
      </c>
      <c r="L665" s="36"/>
      <c r="M665" s="36"/>
      <c r="N665" s="36"/>
      <c r="O665" s="36"/>
      <c r="P665" s="36"/>
      <c r="Q665" s="36"/>
      <c r="R665" s="36"/>
      <c r="S665" s="136">
        <f t="shared" si="63"/>
        <v>0</v>
      </c>
      <c r="U665" s="114" t="e">
        <f t="shared" si="69"/>
        <v>#DIV/0!</v>
      </c>
    </row>
    <row r="666" spans="1:25" hidden="1" x14ac:dyDescent="0.35">
      <c r="A666" s="21">
        <v>202307661</v>
      </c>
      <c r="B666" s="57"/>
      <c r="C666" s="21"/>
      <c r="D666" s="21" t="e">
        <f>VLOOKUP(C666,'Customer List'!$A$3:$N$4129,2,0)</f>
        <v>#N/A</v>
      </c>
      <c r="E666" s="42"/>
      <c r="F666" s="50"/>
      <c r="G666" s="128"/>
      <c r="H666" s="50"/>
      <c r="I666" s="113"/>
      <c r="J666" s="21"/>
      <c r="K666" s="50">
        <f t="shared" si="68"/>
        <v>0</v>
      </c>
      <c r="L666" s="36"/>
      <c r="M666" s="36"/>
      <c r="N666" s="36"/>
      <c r="O666" s="36"/>
      <c r="P666" s="36"/>
      <c r="Q666" s="36"/>
      <c r="R666" s="36"/>
      <c r="S666" s="136">
        <f t="shared" si="63"/>
        <v>0</v>
      </c>
      <c r="U666" s="114" t="e">
        <f t="shared" si="69"/>
        <v>#DIV/0!</v>
      </c>
    </row>
    <row r="667" spans="1:25" hidden="1" x14ac:dyDescent="0.35">
      <c r="A667" s="21">
        <v>202307662</v>
      </c>
      <c r="B667" s="57"/>
      <c r="C667" s="21"/>
      <c r="D667" s="21" t="e">
        <f>VLOOKUP(C667,'Customer List'!$A$3:$N$4129,2,0)</f>
        <v>#N/A</v>
      </c>
      <c r="E667" s="42"/>
      <c r="F667" s="50"/>
      <c r="G667" s="128"/>
      <c r="H667" s="50"/>
      <c r="I667" s="113"/>
      <c r="J667" s="21"/>
      <c r="K667" s="50">
        <f t="shared" si="68"/>
        <v>0</v>
      </c>
      <c r="L667" s="36"/>
      <c r="M667" s="36"/>
      <c r="N667" s="36"/>
      <c r="O667" s="36"/>
      <c r="P667" s="36"/>
      <c r="Q667" s="36"/>
      <c r="R667" s="36"/>
      <c r="S667" s="136">
        <f t="shared" si="63"/>
        <v>0</v>
      </c>
      <c r="U667" s="114" t="e">
        <f t="shared" si="69"/>
        <v>#DIV/0!</v>
      </c>
    </row>
    <row r="668" spans="1:25" hidden="1" x14ac:dyDescent="0.35">
      <c r="A668" s="21">
        <v>202307663</v>
      </c>
      <c r="B668" s="57"/>
      <c r="C668" s="21"/>
      <c r="D668" s="21" t="e">
        <f>VLOOKUP(C668,'Customer List'!$A$3:$N$4129,2,0)</f>
        <v>#N/A</v>
      </c>
      <c r="E668" s="42"/>
      <c r="F668" s="50"/>
      <c r="G668" s="128"/>
      <c r="H668" s="50"/>
      <c r="I668" s="113"/>
      <c r="J668" s="21"/>
      <c r="K668" s="50">
        <f t="shared" si="68"/>
        <v>0</v>
      </c>
      <c r="L668" s="36"/>
      <c r="M668" s="36"/>
      <c r="N668" s="36"/>
      <c r="O668" s="36"/>
      <c r="P668" s="36"/>
      <c r="Q668" s="36"/>
      <c r="R668" s="36"/>
      <c r="S668" s="136">
        <f t="shared" si="63"/>
        <v>0</v>
      </c>
      <c r="U668" s="114" t="e">
        <f t="shared" si="69"/>
        <v>#DIV/0!</v>
      </c>
    </row>
    <row r="669" spans="1:25" hidden="1" x14ac:dyDescent="0.35">
      <c r="A669" s="21">
        <v>202307664</v>
      </c>
      <c r="B669" s="57"/>
      <c r="C669" s="21"/>
      <c r="D669" s="21" t="e">
        <f>VLOOKUP(C669,'Customer List'!$A$3:$N$4129,2,0)</f>
        <v>#N/A</v>
      </c>
      <c r="E669" s="42"/>
      <c r="F669" s="50"/>
      <c r="G669" s="128"/>
      <c r="H669" s="50"/>
      <c r="I669" s="113"/>
      <c r="J669" s="21"/>
      <c r="K669" s="50">
        <f t="shared" si="68"/>
        <v>0</v>
      </c>
      <c r="L669" s="36"/>
      <c r="M669" s="36"/>
      <c r="N669" s="36"/>
      <c r="O669" s="36"/>
      <c r="P669" s="36"/>
      <c r="Q669" s="36"/>
      <c r="R669" s="36"/>
      <c r="S669" s="136">
        <f t="shared" si="63"/>
        <v>0</v>
      </c>
      <c r="U669" s="114" t="e">
        <f t="shared" si="69"/>
        <v>#DIV/0!</v>
      </c>
    </row>
    <row r="670" spans="1:25" hidden="1" x14ac:dyDescent="0.35">
      <c r="A670" s="21">
        <v>202307665</v>
      </c>
      <c r="B670" s="57"/>
      <c r="C670" s="21"/>
      <c r="D670" s="21" t="e">
        <f>VLOOKUP(C670,'Customer List'!$A$3:$N$4129,2,0)</f>
        <v>#N/A</v>
      </c>
      <c r="E670" s="42"/>
      <c r="F670" s="50"/>
      <c r="G670" s="128"/>
      <c r="H670" s="50"/>
      <c r="I670" s="113"/>
      <c r="J670" s="21"/>
      <c r="K670" s="50">
        <f t="shared" si="68"/>
        <v>0</v>
      </c>
      <c r="L670" s="36"/>
      <c r="M670" s="36"/>
      <c r="N670" s="36"/>
      <c r="O670" s="36"/>
      <c r="P670" s="36"/>
      <c r="Q670" s="36"/>
      <c r="R670" s="36"/>
      <c r="S670" s="136">
        <f t="shared" si="63"/>
        <v>0</v>
      </c>
      <c r="U670" s="114" t="e">
        <f t="shared" si="69"/>
        <v>#DIV/0!</v>
      </c>
    </row>
    <row r="671" spans="1:25" hidden="1" x14ac:dyDescent="0.35">
      <c r="A671" s="21">
        <v>202307666</v>
      </c>
      <c r="B671" s="57"/>
      <c r="C671" s="21"/>
      <c r="D671" s="21" t="e">
        <f>VLOOKUP(C671,'Customer List'!$A$3:$N$4129,2,0)</f>
        <v>#N/A</v>
      </c>
      <c r="E671" s="42"/>
      <c r="F671" s="50"/>
      <c r="G671" s="128"/>
      <c r="H671" s="50"/>
      <c r="I671" s="113"/>
      <c r="J671" s="21"/>
      <c r="K671" s="50">
        <f t="shared" si="68"/>
        <v>0</v>
      </c>
      <c r="L671" s="36"/>
      <c r="M671" s="36"/>
      <c r="N671" s="36"/>
      <c r="O671" s="36"/>
      <c r="P671" s="36"/>
      <c r="Q671" s="36"/>
      <c r="R671" s="36"/>
      <c r="S671" s="136">
        <f t="shared" si="63"/>
        <v>0</v>
      </c>
      <c r="U671" s="114" t="e">
        <f t="shared" si="69"/>
        <v>#DIV/0!</v>
      </c>
    </row>
    <row r="672" spans="1:25" hidden="1" x14ac:dyDescent="0.35">
      <c r="A672" s="21"/>
      <c r="B672" s="57"/>
      <c r="C672" s="21"/>
      <c r="D672" s="21" t="e">
        <f>VLOOKUP(C672,'Customer List'!$A$3:$N$4129,2,0)</f>
        <v>#N/A</v>
      </c>
      <c r="E672" s="42"/>
      <c r="F672" s="50"/>
      <c r="G672" s="128"/>
      <c r="H672" s="50"/>
      <c r="I672" s="113"/>
      <c r="J672" s="21"/>
      <c r="K672" s="50">
        <f t="shared" si="68"/>
        <v>0</v>
      </c>
      <c r="L672" s="36"/>
      <c r="M672" s="36"/>
      <c r="N672" s="36"/>
      <c r="O672" s="36"/>
      <c r="P672" s="36"/>
      <c r="Q672" s="36"/>
      <c r="R672" s="36"/>
      <c r="S672" s="136">
        <f t="shared" si="63"/>
        <v>0</v>
      </c>
      <c r="U672" s="114" t="e">
        <f t="shared" si="69"/>
        <v>#DIV/0!</v>
      </c>
    </row>
    <row r="673" spans="1:21" hidden="1" x14ac:dyDescent="0.35">
      <c r="A673" s="21"/>
      <c r="B673" s="57"/>
      <c r="C673" s="21"/>
      <c r="D673" s="21" t="e">
        <f>VLOOKUP(C673,'Customer List'!$A$3:$N$4129,2,0)</f>
        <v>#N/A</v>
      </c>
      <c r="E673" s="42"/>
      <c r="F673" s="50"/>
      <c r="G673" s="128"/>
      <c r="H673" s="50"/>
      <c r="I673" s="113"/>
      <c r="J673" s="21"/>
      <c r="K673" s="50">
        <f t="shared" si="68"/>
        <v>0</v>
      </c>
      <c r="L673" s="36"/>
      <c r="M673" s="36"/>
      <c r="N673" s="36"/>
      <c r="O673" s="36"/>
      <c r="P673" s="36"/>
      <c r="Q673" s="36"/>
      <c r="R673" s="36"/>
      <c r="S673" s="136">
        <f t="shared" si="63"/>
        <v>0</v>
      </c>
      <c r="U673" s="114" t="e">
        <f t="shared" si="69"/>
        <v>#DIV/0!</v>
      </c>
    </row>
    <row r="674" spans="1:21" hidden="1" x14ac:dyDescent="0.35">
      <c r="A674" s="21"/>
      <c r="B674" s="57"/>
      <c r="C674" s="21"/>
      <c r="D674" s="21" t="e">
        <f>VLOOKUP(C674,'Customer List'!$A$3:$N$4129,2,0)</f>
        <v>#N/A</v>
      </c>
      <c r="E674" s="42"/>
      <c r="F674" s="50"/>
      <c r="G674" s="128"/>
      <c r="H674" s="50"/>
      <c r="I674" s="113"/>
      <c r="J674" s="21"/>
      <c r="K674" s="50">
        <f t="shared" si="68"/>
        <v>0</v>
      </c>
      <c r="L674" s="36"/>
      <c r="M674" s="36"/>
      <c r="N674" s="36"/>
      <c r="O674" s="36"/>
      <c r="P674" s="36"/>
      <c r="Q674" s="36"/>
      <c r="R674" s="36"/>
      <c r="S674" s="136">
        <f t="shared" si="63"/>
        <v>0</v>
      </c>
      <c r="U674" s="114" t="e">
        <f t="shared" si="69"/>
        <v>#DIV/0!</v>
      </c>
    </row>
    <row r="675" spans="1:21" hidden="1" x14ac:dyDescent="0.35">
      <c r="A675" s="21"/>
      <c r="B675" s="57"/>
      <c r="C675" s="21"/>
      <c r="D675" s="21" t="e">
        <f>VLOOKUP(C675,'Customer List'!$A$3:$N$4129,2,0)</f>
        <v>#N/A</v>
      </c>
      <c r="E675" s="42"/>
      <c r="F675" s="50"/>
      <c r="G675" s="128"/>
      <c r="H675" s="50"/>
      <c r="I675" s="113"/>
      <c r="J675" s="21"/>
      <c r="K675" s="50">
        <f t="shared" si="68"/>
        <v>0</v>
      </c>
      <c r="L675" s="36"/>
      <c r="M675" s="36"/>
      <c r="N675" s="36"/>
      <c r="O675" s="36"/>
      <c r="P675" s="36"/>
      <c r="Q675" s="36"/>
      <c r="R675" s="36"/>
      <c r="S675" s="136">
        <f t="shared" si="63"/>
        <v>0</v>
      </c>
      <c r="U675" s="114" t="e">
        <f t="shared" si="69"/>
        <v>#DIV/0!</v>
      </c>
    </row>
    <row r="676" spans="1:21" hidden="1" x14ac:dyDescent="0.35">
      <c r="A676" s="21"/>
      <c r="B676" s="57"/>
      <c r="C676" s="21"/>
      <c r="D676" s="21" t="e">
        <f>VLOOKUP(C676,'Customer List'!$A$3:$N$4129,2,0)</f>
        <v>#N/A</v>
      </c>
      <c r="E676" s="42"/>
      <c r="F676" s="50"/>
      <c r="G676" s="128"/>
      <c r="H676" s="50"/>
      <c r="I676" s="113"/>
      <c r="J676" s="21"/>
      <c r="K676" s="50">
        <f t="shared" si="68"/>
        <v>0</v>
      </c>
      <c r="L676" s="36"/>
      <c r="M676" s="36"/>
      <c r="N676" s="36"/>
      <c r="O676" s="36"/>
      <c r="P676" s="36"/>
      <c r="Q676" s="36"/>
      <c r="R676" s="36"/>
      <c r="S676" s="136">
        <f t="shared" si="63"/>
        <v>0</v>
      </c>
      <c r="U676" s="114" t="e">
        <f t="shared" si="69"/>
        <v>#DIV/0!</v>
      </c>
    </row>
    <row r="677" spans="1:21" hidden="1" x14ac:dyDescent="0.35">
      <c r="A677" s="21"/>
      <c r="B677" s="57"/>
      <c r="C677" s="21"/>
      <c r="D677" s="21" t="e">
        <f>VLOOKUP(C677,'Customer List'!$A$3:$N$4129,2,0)</f>
        <v>#N/A</v>
      </c>
      <c r="E677" s="42"/>
      <c r="F677" s="50"/>
      <c r="G677" s="128"/>
      <c r="H677" s="50"/>
      <c r="I677" s="113"/>
      <c r="J677" s="21"/>
      <c r="K677" s="50">
        <f t="shared" si="68"/>
        <v>0</v>
      </c>
      <c r="L677" s="36"/>
      <c r="M677" s="36"/>
      <c r="N677" s="36"/>
      <c r="O677" s="36"/>
      <c r="P677" s="36"/>
      <c r="Q677" s="36"/>
      <c r="R677" s="36"/>
      <c r="S677" s="136">
        <f t="shared" si="63"/>
        <v>0</v>
      </c>
      <c r="U677" s="114" t="e">
        <f t="shared" si="69"/>
        <v>#DIV/0!</v>
      </c>
    </row>
    <row r="678" spans="1:21" hidden="1" x14ac:dyDescent="0.35">
      <c r="A678" s="21"/>
      <c r="B678" s="57"/>
      <c r="C678" s="21"/>
      <c r="D678" s="21" t="e">
        <f>VLOOKUP(C678,'Customer List'!$A$3:$N$4129,2,0)</f>
        <v>#N/A</v>
      </c>
      <c r="E678" s="42"/>
      <c r="F678" s="50"/>
      <c r="G678" s="128"/>
      <c r="H678" s="50"/>
      <c r="I678" s="113"/>
      <c r="J678" s="21"/>
      <c r="K678" s="50">
        <f t="shared" si="68"/>
        <v>0</v>
      </c>
      <c r="L678" s="36"/>
      <c r="M678" s="36"/>
      <c r="N678" s="36"/>
      <c r="O678" s="36"/>
      <c r="P678" s="36"/>
      <c r="Q678" s="36"/>
      <c r="R678" s="36"/>
      <c r="S678" s="136">
        <f t="shared" si="63"/>
        <v>0</v>
      </c>
      <c r="U678" s="114" t="e">
        <f t="shared" si="69"/>
        <v>#DIV/0!</v>
      </c>
    </row>
    <row r="679" spans="1:21" hidden="1" x14ac:dyDescent="0.35">
      <c r="A679" s="21"/>
      <c r="B679" s="57"/>
      <c r="C679" s="21"/>
      <c r="D679" s="21" t="e">
        <f>VLOOKUP(C679,'Customer List'!$A$3:$N$4129,2,0)</f>
        <v>#N/A</v>
      </c>
      <c r="E679" s="42"/>
      <c r="F679" s="50"/>
      <c r="G679" s="128"/>
      <c r="H679" s="50"/>
      <c r="I679" s="113"/>
      <c r="J679" s="21"/>
      <c r="K679" s="50">
        <f t="shared" si="68"/>
        <v>0</v>
      </c>
      <c r="L679" s="36"/>
      <c r="M679" s="36"/>
      <c r="N679" s="36"/>
      <c r="O679" s="36"/>
      <c r="P679" s="36"/>
      <c r="Q679" s="36"/>
      <c r="R679" s="36"/>
      <c r="S679" s="136">
        <f t="shared" si="63"/>
        <v>0</v>
      </c>
      <c r="U679" s="114" t="e">
        <f t="shared" si="69"/>
        <v>#DIV/0!</v>
      </c>
    </row>
    <row r="680" spans="1:21" hidden="1" x14ac:dyDescent="0.35">
      <c r="A680" s="21"/>
      <c r="B680" s="57"/>
      <c r="C680" s="21"/>
      <c r="D680" s="21" t="e">
        <f>VLOOKUP(C680,'Customer List'!$A$3:$N$4129,2,0)</f>
        <v>#N/A</v>
      </c>
      <c r="E680" s="42"/>
      <c r="F680" s="50"/>
      <c r="G680" s="128"/>
      <c r="H680" s="50"/>
      <c r="I680" s="113"/>
      <c r="J680" s="21"/>
      <c r="K680" s="50">
        <f t="shared" si="68"/>
        <v>0</v>
      </c>
      <c r="L680" s="36"/>
      <c r="M680" s="36"/>
      <c r="N680" s="36"/>
      <c r="O680" s="36"/>
      <c r="P680" s="36"/>
      <c r="Q680" s="36"/>
      <c r="R680" s="36"/>
      <c r="S680" s="136">
        <f t="shared" si="63"/>
        <v>0</v>
      </c>
      <c r="U680" s="114" t="e">
        <f t="shared" si="69"/>
        <v>#DIV/0!</v>
      </c>
    </row>
    <row r="681" spans="1:21" hidden="1" x14ac:dyDescent="0.35">
      <c r="A681" s="21"/>
      <c r="B681" s="57"/>
      <c r="C681" s="21"/>
      <c r="D681" s="21" t="e">
        <f>VLOOKUP(C681,'Customer List'!$A$3:$N$4129,2,0)</f>
        <v>#N/A</v>
      </c>
      <c r="E681" s="42"/>
      <c r="F681" s="50"/>
      <c r="G681" s="128"/>
      <c r="H681" s="50"/>
      <c r="I681" s="113"/>
      <c r="J681" s="21"/>
      <c r="K681" s="50">
        <f t="shared" si="68"/>
        <v>0</v>
      </c>
      <c r="L681" s="36"/>
      <c r="M681" s="36"/>
      <c r="N681" s="36"/>
      <c r="O681" s="36"/>
      <c r="P681" s="36"/>
      <c r="Q681" s="36"/>
      <c r="R681" s="36"/>
      <c r="S681" s="136">
        <f t="shared" si="63"/>
        <v>0</v>
      </c>
      <c r="U681" s="114" t="e">
        <f t="shared" si="69"/>
        <v>#DIV/0!</v>
      </c>
    </row>
    <row r="682" spans="1:21" hidden="1" x14ac:dyDescent="0.35">
      <c r="A682" s="21"/>
      <c r="B682" s="57"/>
      <c r="C682" s="21"/>
      <c r="D682" s="21" t="e">
        <f>VLOOKUP(C682,'Customer List'!$A$3:$N$4129,2,0)</f>
        <v>#N/A</v>
      </c>
      <c r="E682" s="42"/>
      <c r="F682" s="50"/>
      <c r="G682" s="128"/>
      <c r="H682" s="50"/>
      <c r="I682" s="113"/>
      <c r="J682" s="21"/>
      <c r="K682" s="50">
        <f t="shared" si="68"/>
        <v>0</v>
      </c>
      <c r="L682" s="36"/>
      <c r="M682" s="36"/>
      <c r="N682" s="36"/>
      <c r="O682" s="36"/>
      <c r="P682" s="36"/>
      <c r="Q682" s="36"/>
      <c r="R682" s="36"/>
      <c r="S682" s="136">
        <f t="shared" si="63"/>
        <v>0</v>
      </c>
      <c r="U682" s="114" t="e">
        <f t="shared" si="69"/>
        <v>#DIV/0!</v>
      </c>
    </row>
    <row r="683" spans="1:21" hidden="1" x14ac:dyDescent="0.35">
      <c r="A683" s="21"/>
      <c r="B683" s="57"/>
      <c r="C683" s="21"/>
      <c r="D683" s="21" t="e">
        <f>VLOOKUP(C683,'Customer List'!$A$3:$N$4129,2,0)</f>
        <v>#N/A</v>
      </c>
      <c r="E683" s="42"/>
      <c r="F683" s="50"/>
      <c r="G683" s="128"/>
      <c r="H683" s="50"/>
      <c r="I683" s="113"/>
      <c r="J683" s="21"/>
      <c r="K683" s="50">
        <f t="shared" si="68"/>
        <v>0</v>
      </c>
      <c r="L683" s="36"/>
      <c r="M683" s="36"/>
      <c r="N683" s="36"/>
      <c r="O683" s="36"/>
      <c r="P683" s="36"/>
      <c r="Q683" s="36"/>
      <c r="R683" s="36"/>
      <c r="S683" s="136">
        <f t="shared" si="63"/>
        <v>0</v>
      </c>
      <c r="U683" s="114" t="e">
        <f t="shared" si="69"/>
        <v>#DIV/0!</v>
      </c>
    </row>
    <row r="684" spans="1:21" hidden="1" x14ac:dyDescent="0.35">
      <c r="A684" s="21"/>
      <c r="B684" s="57"/>
      <c r="C684" s="21"/>
      <c r="D684" s="21" t="e">
        <f>VLOOKUP(C684,'Customer List'!$A$3:$N$4129,2,0)</f>
        <v>#N/A</v>
      </c>
      <c r="E684" s="42"/>
      <c r="F684" s="50"/>
      <c r="G684" s="128"/>
      <c r="H684" s="50"/>
      <c r="I684" s="113"/>
      <c r="J684" s="21"/>
      <c r="K684" s="50">
        <f t="shared" si="68"/>
        <v>0</v>
      </c>
      <c r="L684" s="36"/>
      <c r="M684" s="36"/>
      <c r="N684" s="36"/>
      <c r="O684" s="36"/>
      <c r="P684" s="36"/>
      <c r="Q684" s="36"/>
      <c r="R684" s="36"/>
      <c r="S684" s="136">
        <f t="shared" si="63"/>
        <v>0</v>
      </c>
      <c r="U684" s="114" t="e">
        <f t="shared" si="69"/>
        <v>#DIV/0!</v>
      </c>
    </row>
    <row r="685" spans="1:21" hidden="1" x14ac:dyDescent="0.35">
      <c r="A685" s="21"/>
      <c r="B685" s="57"/>
      <c r="C685" s="21"/>
      <c r="D685" s="21" t="e">
        <f>VLOOKUP(C685,'Customer List'!$A$3:$N$4129,2,0)</f>
        <v>#N/A</v>
      </c>
      <c r="E685" s="42"/>
      <c r="F685" s="50"/>
      <c r="G685" s="128"/>
      <c r="H685" s="50"/>
      <c r="I685" s="113"/>
      <c r="J685" s="21"/>
      <c r="K685" s="50">
        <f t="shared" si="68"/>
        <v>0</v>
      </c>
      <c r="L685" s="36"/>
      <c r="M685" s="36"/>
      <c r="N685" s="36"/>
      <c r="O685" s="36"/>
      <c r="P685" s="36"/>
      <c r="Q685" s="36"/>
      <c r="R685" s="36"/>
      <c r="S685" s="136">
        <f t="shared" si="63"/>
        <v>0</v>
      </c>
      <c r="U685" s="114" t="e">
        <f t="shared" si="69"/>
        <v>#DIV/0!</v>
      </c>
    </row>
    <row r="686" spans="1:21" hidden="1" x14ac:dyDescent="0.35">
      <c r="A686" s="21"/>
      <c r="B686" s="57"/>
      <c r="C686" s="21"/>
      <c r="D686" s="21" t="e">
        <f>VLOOKUP(C686,'Customer List'!$A$3:$N$4129,2,0)</f>
        <v>#N/A</v>
      </c>
      <c r="E686" s="42"/>
      <c r="F686" s="50"/>
      <c r="G686" s="128"/>
      <c r="H686" s="50"/>
      <c r="I686" s="113"/>
      <c r="J686" s="21"/>
      <c r="K686" s="50">
        <f t="shared" si="68"/>
        <v>0</v>
      </c>
      <c r="L686" s="36"/>
      <c r="M686" s="36"/>
      <c r="N686" s="36"/>
      <c r="O686" s="36"/>
      <c r="P686" s="36"/>
      <c r="Q686" s="36"/>
      <c r="R686" s="36"/>
      <c r="S686" s="136">
        <f t="shared" si="63"/>
        <v>0</v>
      </c>
      <c r="U686" s="114" t="e">
        <f t="shared" si="69"/>
        <v>#DIV/0!</v>
      </c>
    </row>
    <row r="687" spans="1:21" hidden="1" x14ac:dyDescent="0.35">
      <c r="A687" s="21"/>
      <c r="B687" s="57"/>
      <c r="C687" s="21"/>
      <c r="D687" s="21" t="e">
        <f>VLOOKUP(C687,'Customer List'!$A$3:$N$4129,2,0)</f>
        <v>#N/A</v>
      </c>
      <c r="E687" s="42"/>
      <c r="F687" s="50"/>
      <c r="G687" s="128"/>
      <c r="H687" s="50"/>
      <c r="I687" s="113"/>
      <c r="J687" s="21"/>
      <c r="K687" s="50">
        <f t="shared" si="68"/>
        <v>0</v>
      </c>
      <c r="L687" s="36"/>
      <c r="M687" s="36"/>
      <c r="N687" s="36"/>
      <c r="O687" s="36"/>
      <c r="P687" s="36"/>
      <c r="Q687" s="136"/>
      <c r="R687" s="36"/>
      <c r="S687" s="136">
        <f t="shared" si="63"/>
        <v>0</v>
      </c>
      <c r="U687" s="114" t="e">
        <f t="shared" si="69"/>
        <v>#DIV/0!</v>
      </c>
    </row>
    <row r="688" spans="1:21" hidden="1" x14ac:dyDescent="0.35">
      <c r="A688" s="21"/>
      <c r="B688" s="57"/>
      <c r="C688" s="21"/>
      <c r="D688" s="21" t="e">
        <f>VLOOKUP(C688,'Customer List'!$A$3:$N$4129,2,0)</f>
        <v>#N/A</v>
      </c>
      <c r="E688" s="42"/>
      <c r="F688" s="50"/>
      <c r="G688" s="128"/>
      <c r="H688" s="50"/>
      <c r="I688" s="113"/>
      <c r="J688" s="21"/>
      <c r="K688" s="50">
        <f t="shared" si="68"/>
        <v>0</v>
      </c>
      <c r="L688" s="136"/>
      <c r="M688" s="36"/>
      <c r="N688" s="36"/>
      <c r="O688" s="36"/>
      <c r="P688" s="36"/>
      <c r="Q688" s="36"/>
      <c r="R688" s="36"/>
      <c r="S688" s="136">
        <f t="shared" si="63"/>
        <v>0</v>
      </c>
      <c r="U688" s="114" t="e">
        <f t="shared" si="69"/>
        <v>#DIV/0!</v>
      </c>
    </row>
    <row r="689" spans="1:21" hidden="1" x14ac:dyDescent="0.35">
      <c r="A689" s="21"/>
      <c r="B689" s="57"/>
      <c r="C689" s="21"/>
      <c r="D689" s="21" t="e">
        <f>VLOOKUP(C689,'Customer List'!$A$3:$N$4129,2,0)</f>
        <v>#N/A</v>
      </c>
      <c r="E689" s="42"/>
      <c r="F689" s="50"/>
      <c r="G689" s="128"/>
      <c r="H689" s="50"/>
      <c r="I689" s="113"/>
      <c r="J689" s="21"/>
      <c r="K689" s="50">
        <f t="shared" si="68"/>
        <v>0</v>
      </c>
      <c r="L689" s="36"/>
      <c r="M689" s="36"/>
      <c r="N689" s="36"/>
      <c r="O689" s="36"/>
      <c r="P689" s="36"/>
      <c r="Q689" s="36"/>
      <c r="R689" s="36"/>
      <c r="S689" s="136">
        <f t="shared" si="63"/>
        <v>0</v>
      </c>
      <c r="U689" s="114" t="e">
        <f t="shared" si="69"/>
        <v>#DIV/0!</v>
      </c>
    </row>
    <row r="690" spans="1:21" hidden="1" x14ac:dyDescent="0.35">
      <c r="A690" s="21"/>
      <c r="B690" s="57"/>
      <c r="C690" s="21"/>
      <c r="D690" s="21" t="e">
        <f>VLOOKUP(C690,'Customer List'!$A$3:$N$4129,2,0)</f>
        <v>#N/A</v>
      </c>
      <c r="E690" s="42"/>
      <c r="F690" s="50"/>
      <c r="G690" s="128"/>
      <c r="H690" s="50"/>
      <c r="I690" s="113"/>
      <c r="J690" s="21"/>
      <c r="K690" s="50">
        <f t="shared" si="68"/>
        <v>0</v>
      </c>
      <c r="L690" s="36"/>
      <c r="M690" s="36"/>
      <c r="N690" s="136"/>
      <c r="O690" s="36"/>
      <c r="P690" s="36"/>
      <c r="Q690" s="36"/>
      <c r="R690" s="36"/>
      <c r="S690" s="136">
        <f t="shared" si="63"/>
        <v>0</v>
      </c>
      <c r="U690" s="114" t="e">
        <f t="shared" si="69"/>
        <v>#DIV/0!</v>
      </c>
    </row>
    <row r="691" spans="1:21" hidden="1" x14ac:dyDescent="0.35">
      <c r="A691" s="21"/>
      <c r="B691" s="57"/>
      <c r="C691" s="21"/>
      <c r="D691" s="21" t="e">
        <f>VLOOKUP(C691,'Customer List'!$A$3:$N$4129,2,0)</f>
        <v>#N/A</v>
      </c>
      <c r="E691" s="42"/>
      <c r="F691" s="50"/>
      <c r="G691" s="128"/>
      <c r="H691" s="50"/>
      <c r="I691" s="113"/>
      <c r="J691" s="21"/>
      <c r="K691" s="50">
        <f t="shared" si="68"/>
        <v>0</v>
      </c>
      <c r="L691" s="36"/>
      <c r="M691" s="36"/>
      <c r="N691" s="36"/>
      <c r="O691" s="36"/>
      <c r="P691" s="136"/>
      <c r="Q691" s="36"/>
      <c r="R691" s="36"/>
      <c r="S691" s="136">
        <f t="shared" si="63"/>
        <v>0</v>
      </c>
      <c r="U691" s="114" t="e">
        <f t="shared" si="69"/>
        <v>#DIV/0!</v>
      </c>
    </row>
    <row r="692" spans="1:21" hidden="1" x14ac:dyDescent="0.35">
      <c r="A692" s="21"/>
      <c r="B692" s="57"/>
      <c r="C692" s="21"/>
      <c r="D692" s="21" t="e">
        <f>VLOOKUP(C692,'Customer List'!$A$3:$N$4129,2,0)</f>
        <v>#N/A</v>
      </c>
      <c r="E692" s="42"/>
      <c r="F692" s="50"/>
      <c r="G692" s="128"/>
      <c r="H692" s="50"/>
      <c r="I692" s="113"/>
      <c r="J692" s="21"/>
      <c r="K692" s="50">
        <f t="shared" si="68"/>
        <v>0</v>
      </c>
      <c r="L692" s="36"/>
      <c r="M692" s="36"/>
      <c r="N692" s="36"/>
      <c r="O692" s="36"/>
      <c r="P692" s="36"/>
      <c r="Q692" s="136"/>
      <c r="R692" s="36"/>
      <c r="S692" s="136">
        <f t="shared" si="63"/>
        <v>0</v>
      </c>
      <c r="U692" s="114" t="e">
        <f t="shared" si="69"/>
        <v>#DIV/0!</v>
      </c>
    </row>
    <row r="693" spans="1:21" hidden="1" x14ac:dyDescent="0.35">
      <c r="A693" s="21"/>
      <c r="B693" s="57"/>
      <c r="C693" s="21"/>
      <c r="D693" s="21" t="e">
        <f>VLOOKUP(C693,'Customer List'!$A$3:$N$4129,2,0)</f>
        <v>#N/A</v>
      </c>
      <c r="E693" s="42"/>
      <c r="F693" s="50"/>
      <c r="G693" s="128"/>
      <c r="H693" s="50"/>
      <c r="I693" s="113"/>
      <c r="J693" s="21"/>
      <c r="K693" s="50">
        <f t="shared" si="68"/>
        <v>0</v>
      </c>
      <c r="L693" s="136"/>
      <c r="M693" s="36"/>
      <c r="N693" s="36"/>
      <c r="O693" s="36"/>
      <c r="P693" s="36"/>
      <c r="Q693" s="36"/>
      <c r="R693" s="36"/>
      <c r="S693" s="136">
        <f t="shared" si="63"/>
        <v>0</v>
      </c>
      <c r="U693" s="114" t="e">
        <f t="shared" si="69"/>
        <v>#DIV/0!</v>
      </c>
    </row>
    <row r="694" spans="1:21" hidden="1" x14ac:dyDescent="0.35">
      <c r="A694" s="21"/>
      <c r="B694" s="57"/>
      <c r="C694" s="21"/>
      <c r="D694" s="21" t="e">
        <f>VLOOKUP(C694,'Customer List'!$A$3:$N$4129,2,0)</f>
        <v>#N/A</v>
      </c>
      <c r="E694" s="42"/>
      <c r="F694" s="50"/>
      <c r="G694" s="128"/>
      <c r="H694" s="50"/>
      <c r="I694" s="113"/>
      <c r="J694" s="21"/>
      <c r="K694" s="50">
        <f t="shared" si="68"/>
        <v>0</v>
      </c>
      <c r="L694" s="36"/>
      <c r="M694" s="36"/>
      <c r="N694" s="36"/>
      <c r="O694" s="36"/>
      <c r="P694" s="36"/>
      <c r="Q694" s="136"/>
      <c r="R694" s="36"/>
      <c r="S694" s="136">
        <f t="shared" si="63"/>
        <v>0</v>
      </c>
      <c r="U694" s="114" t="e">
        <f t="shared" si="69"/>
        <v>#DIV/0!</v>
      </c>
    </row>
    <row r="695" spans="1:21" hidden="1" x14ac:dyDescent="0.35">
      <c r="A695" s="21"/>
      <c r="B695" s="57"/>
      <c r="C695" s="21"/>
      <c r="D695" s="21" t="e">
        <f>VLOOKUP(C695,'Customer List'!$A$3:$N$4129,2,0)</f>
        <v>#N/A</v>
      </c>
      <c r="E695" s="42"/>
      <c r="F695" s="50"/>
      <c r="G695" s="128"/>
      <c r="H695" s="50"/>
      <c r="I695" s="113"/>
      <c r="J695" s="21"/>
      <c r="K695" s="50">
        <f t="shared" si="68"/>
        <v>0</v>
      </c>
      <c r="L695" s="136"/>
      <c r="M695" s="36"/>
      <c r="N695" s="36"/>
      <c r="O695" s="36"/>
      <c r="P695" s="36"/>
      <c r="Q695" s="36"/>
      <c r="R695" s="36"/>
      <c r="S695" s="136">
        <f t="shared" si="63"/>
        <v>0</v>
      </c>
      <c r="U695" s="114" t="e">
        <f t="shared" si="69"/>
        <v>#DIV/0!</v>
      </c>
    </row>
    <row r="696" spans="1:21" hidden="1" x14ac:dyDescent="0.35">
      <c r="A696" s="21"/>
      <c r="B696" s="57"/>
      <c r="C696" s="21"/>
      <c r="D696" s="21" t="e">
        <f>VLOOKUP(C696,'Customer List'!$A$3:$N$4129,2,0)</f>
        <v>#N/A</v>
      </c>
      <c r="E696" s="42"/>
      <c r="F696" s="50"/>
      <c r="G696" s="128"/>
      <c r="H696" s="50"/>
      <c r="I696" s="113"/>
      <c r="J696" s="21"/>
      <c r="K696" s="50">
        <f t="shared" si="68"/>
        <v>0</v>
      </c>
      <c r="L696" s="36"/>
      <c r="M696" s="36"/>
      <c r="N696" s="36"/>
      <c r="O696" s="36"/>
      <c r="P696" s="36"/>
      <c r="Q696" s="136"/>
      <c r="R696" s="36"/>
      <c r="S696" s="136">
        <f t="shared" si="63"/>
        <v>0</v>
      </c>
      <c r="U696" s="114" t="e">
        <f t="shared" si="69"/>
        <v>#DIV/0!</v>
      </c>
    </row>
    <row r="697" spans="1:21" hidden="1" x14ac:dyDescent="0.35">
      <c r="A697" s="21"/>
      <c r="B697" s="57"/>
      <c r="C697" s="21"/>
      <c r="D697" s="21" t="e">
        <f>VLOOKUP(C697,'Customer List'!$A$3:$N$4129,2,0)</f>
        <v>#N/A</v>
      </c>
      <c r="E697" s="42"/>
      <c r="F697" s="50"/>
      <c r="G697" s="128"/>
      <c r="H697" s="50"/>
      <c r="I697" s="113"/>
      <c r="J697" s="21"/>
      <c r="K697" s="50">
        <f t="shared" si="68"/>
        <v>0</v>
      </c>
      <c r="L697" s="136"/>
      <c r="M697" s="36"/>
      <c r="N697" s="36"/>
      <c r="O697" s="36"/>
      <c r="P697" s="36"/>
      <c r="Q697" s="36"/>
      <c r="R697" s="36"/>
      <c r="S697" s="136">
        <f t="shared" si="63"/>
        <v>0</v>
      </c>
      <c r="U697" s="114" t="e">
        <f t="shared" si="69"/>
        <v>#DIV/0!</v>
      </c>
    </row>
    <row r="698" spans="1:21" hidden="1" x14ac:dyDescent="0.35">
      <c r="A698" s="21"/>
      <c r="B698" s="57"/>
      <c r="C698" s="21"/>
      <c r="D698" s="21" t="e">
        <f>VLOOKUP(C698,'Customer List'!$A$3:$N$4129,2,0)</f>
        <v>#N/A</v>
      </c>
      <c r="E698" s="42"/>
      <c r="F698" s="50"/>
      <c r="G698" s="128"/>
      <c r="H698" s="50"/>
      <c r="I698" s="113"/>
      <c r="J698" s="21"/>
      <c r="K698" s="50">
        <f t="shared" si="68"/>
        <v>0</v>
      </c>
      <c r="L698" s="36"/>
      <c r="M698" s="136"/>
      <c r="N698" s="36"/>
      <c r="O698" s="36"/>
      <c r="P698" s="36"/>
      <c r="Q698" s="36"/>
      <c r="R698" s="36"/>
      <c r="S698" s="136">
        <f t="shared" si="63"/>
        <v>0</v>
      </c>
      <c r="U698" s="114" t="e">
        <f t="shared" si="69"/>
        <v>#DIV/0!</v>
      </c>
    </row>
    <row r="699" spans="1:21" hidden="1" x14ac:dyDescent="0.35">
      <c r="A699" s="21"/>
      <c r="B699" s="57"/>
      <c r="C699" s="21"/>
      <c r="D699" s="21" t="e">
        <f>VLOOKUP(C699,'Customer List'!$A$3:$N$4129,2,0)</f>
        <v>#N/A</v>
      </c>
      <c r="E699" s="42"/>
      <c r="F699" s="50"/>
      <c r="G699" s="128"/>
      <c r="H699" s="50"/>
      <c r="I699" s="113"/>
      <c r="J699" s="21"/>
      <c r="K699" s="50">
        <f t="shared" si="68"/>
        <v>0</v>
      </c>
      <c r="L699" s="36"/>
      <c r="M699" s="36"/>
      <c r="N699" s="36"/>
      <c r="O699" s="36"/>
      <c r="P699" s="36"/>
      <c r="Q699" s="36"/>
      <c r="R699" s="36"/>
      <c r="S699" s="136">
        <f t="shared" si="63"/>
        <v>0</v>
      </c>
      <c r="U699" s="114" t="e">
        <f t="shared" si="69"/>
        <v>#DIV/0!</v>
      </c>
    </row>
    <row r="700" spans="1:21" hidden="1" x14ac:dyDescent="0.35">
      <c r="A700" s="21"/>
      <c r="B700" s="57"/>
      <c r="C700" s="21"/>
      <c r="D700" s="21" t="e">
        <f>VLOOKUP(C700,'Customer List'!$A$3:$N$4129,2,0)</f>
        <v>#N/A</v>
      </c>
      <c r="E700" s="42"/>
      <c r="F700" s="50"/>
      <c r="G700" s="128"/>
      <c r="H700" s="50"/>
      <c r="I700" s="113"/>
      <c r="J700" s="21"/>
      <c r="K700" s="50">
        <f t="shared" si="68"/>
        <v>0</v>
      </c>
      <c r="L700" s="36"/>
      <c r="M700" s="36"/>
      <c r="N700" s="36"/>
      <c r="O700" s="36"/>
      <c r="P700" s="36"/>
      <c r="Q700" s="36"/>
      <c r="R700" s="36"/>
      <c r="S700" s="136">
        <f t="shared" si="63"/>
        <v>0</v>
      </c>
      <c r="U700" s="114" t="e">
        <f t="shared" si="69"/>
        <v>#DIV/0!</v>
      </c>
    </row>
    <row r="701" spans="1:21" hidden="1" x14ac:dyDescent="0.35">
      <c r="A701" s="21"/>
      <c r="B701" s="57"/>
      <c r="C701" s="21"/>
      <c r="D701" s="21" t="e">
        <f>VLOOKUP(C701,'Customer List'!$A$3:$N$4129,2,0)</f>
        <v>#N/A</v>
      </c>
      <c r="E701" s="42"/>
      <c r="F701" s="50"/>
      <c r="G701" s="50"/>
      <c r="H701" s="50"/>
      <c r="I701" s="113"/>
      <c r="J701" s="21"/>
      <c r="K701" s="50">
        <f t="shared" si="68"/>
        <v>0</v>
      </c>
      <c r="L701" s="36"/>
      <c r="M701" s="36"/>
      <c r="N701" s="36"/>
      <c r="O701" s="36"/>
      <c r="P701" s="36"/>
      <c r="Q701" s="36"/>
      <c r="R701" s="36"/>
      <c r="S701" s="136">
        <f t="shared" si="63"/>
        <v>0</v>
      </c>
      <c r="U701" s="114" t="e">
        <f t="shared" si="69"/>
        <v>#DIV/0!</v>
      </c>
    </row>
    <row r="702" spans="1:21" hidden="1" x14ac:dyDescent="0.35">
      <c r="A702" s="21"/>
      <c r="B702" s="57"/>
      <c r="C702" s="21"/>
      <c r="D702" s="21" t="e">
        <f>VLOOKUP(C702,'Customer List'!$A$3:$N$4129,2,0)</f>
        <v>#N/A</v>
      </c>
      <c r="E702" s="42"/>
      <c r="F702" s="50"/>
      <c r="G702" s="128"/>
      <c r="H702" s="50"/>
      <c r="I702" s="113"/>
      <c r="J702" s="21"/>
      <c r="K702" s="50">
        <f t="shared" si="68"/>
        <v>0</v>
      </c>
      <c r="L702" s="36"/>
      <c r="M702" s="36"/>
      <c r="N702" s="36"/>
      <c r="O702" s="36"/>
      <c r="P702" s="36"/>
      <c r="Q702" s="36"/>
      <c r="R702" s="36"/>
      <c r="S702" s="136">
        <f t="shared" si="63"/>
        <v>0</v>
      </c>
      <c r="U702" s="114" t="e">
        <f t="shared" si="69"/>
        <v>#DIV/0!</v>
      </c>
    </row>
    <row r="703" spans="1:21" hidden="1" x14ac:dyDescent="0.35">
      <c r="A703" s="21"/>
      <c r="B703" s="57"/>
      <c r="C703" s="21"/>
      <c r="D703" s="21" t="e">
        <f>VLOOKUP(C703,'Customer List'!$A$3:$N$4129,2,0)</f>
        <v>#N/A</v>
      </c>
      <c r="E703" s="42"/>
      <c r="F703" s="50"/>
      <c r="G703" s="128"/>
      <c r="H703" s="50"/>
      <c r="I703" s="113"/>
      <c r="J703" s="21"/>
      <c r="K703" s="50">
        <f t="shared" si="68"/>
        <v>0</v>
      </c>
      <c r="L703" s="36"/>
      <c r="M703" s="36"/>
      <c r="N703" s="36"/>
      <c r="O703" s="36"/>
      <c r="P703" s="36"/>
      <c r="Q703" s="36"/>
      <c r="R703" s="36"/>
      <c r="S703" s="136">
        <f t="shared" si="63"/>
        <v>0</v>
      </c>
      <c r="U703" s="114" t="e">
        <f t="shared" si="69"/>
        <v>#DIV/0!</v>
      </c>
    </row>
    <row r="704" spans="1:21" hidden="1" x14ac:dyDescent="0.35">
      <c r="A704" s="21"/>
      <c r="B704" s="57"/>
      <c r="C704" s="21"/>
      <c r="D704" s="21" t="e">
        <f>VLOOKUP(C704,'Customer List'!$A$3:$N$4129,2,0)</f>
        <v>#N/A</v>
      </c>
      <c r="E704" s="42"/>
      <c r="F704" s="50"/>
      <c r="G704" s="128"/>
      <c r="H704" s="50"/>
      <c r="I704" s="113"/>
      <c r="J704" s="21"/>
      <c r="K704" s="50">
        <f t="shared" si="68"/>
        <v>0</v>
      </c>
      <c r="L704" s="36"/>
      <c r="M704" s="36"/>
      <c r="N704" s="36"/>
      <c r="O704" s="36"/>
      <c r="P704" s="36"/>
      <c r="Q704" s="36"/>
      <c r="R704" s="36"/>
      <c r="S704" s="136">
        <f t="shared" si="63"/>
        <v>0</v>
      </c>
      <c r="U704" s="114" t="e">
        <f t="shared" si="69"/>
        <v>#DIV/0!</v>
      </c>
    </row>
    <row r="705" spans="1:21" hidden="1" x14ac:dyDescent="0.35">
      <c r="A705" s="21"/>
      <c r="B705" s="57"/>
      <c r="C705" s="21"/>
      <c r="D705" s="21" t="e">
        <f>VLOOKUP(C705,'Customer List'!$A$3:$N$4129,2,0)</f>
        <v>#N/A</v>
      </c>
      <c r="E705" s="42"/>
      <c r="F705" s="50"/>
      <c r="G705" s="128"/>
      <c r="H705" s="50"/>
      <c r="I705" s="113"/>
      <c r="J705" s="21"/>
      <c r="K705" s="50">
        <f t="shared" si="68"/>
        <v>0</v>
      </c>
      <c r="L705" s="36"/>
      <c r="M705" s="36"/>
      <c r="N705" s="36"/>
      <c r="O705" s="36"/>
      <c r="P705" s="36"/>
      <c r="Q705" s="36"/>
      <c r="R705" s="36"/>
      <c r="S705" s="136">
        <f t="shared" si="63"/>
        <v>0</v>
      </c>
      <c r="U705" s="114" t="e">
        <f t="shared" si="69"/>
        <v>#DIV/0!</v>
      </c>
    </row>
    <row r="706" spans="1:21" hidden="1" x14ac:dyDescent="0.35">
      <c r="A706" s="21"/>
      <c r="B706" s="57"/>
      <c r="C706" s="21"/>
      <c r="D706" s="21" t="e">
        <f>VLOOKUP(C706,'Customer List'!$A$3:$N$4129,2,0)</f>
        <v>#N/A</v>
      </c>
      <c r="E706" s="42"/>
      <c r="F706" s="50"/>
      <c r="G706" s="128"/>
      <c r="H706" s="50"/>
      <c r="I706" s="113"/>
      <c r="J706" s="21"/>
      <c r="K706" s="50">
        <f t="shared" si="68"/>
        <v>0</v>
      </c>
      <c r="L706" s="36"/>
      <c r="M706" s="36"/>
      <c r="N706" s="36"/>
      <c r="O706" s="36"/>
      <c r="P706" s="36"/>
      <c r="Q706" s="36"/>
      <c r="R706" s="36"/>
      <c r="S706" s="136">
        <f t="shared" si="63"/>
        <v>0</v>
      </c>
      <c r="U706" s="114" t="e">
        <f t="shared" si="69"/>
        <v>#DIV/0!</v>
      </c>
    </row>
    <row r="707" spans="1:21" hidden="1" x14ac:dyDescent="0.35">
      <c r="A707" s="21"/>
      <c r="B707" s="57"/>
      <c r="C707" s="21"/>
      <c r="D707" s="21" t="e">
        <f>VLOOKUP(C707,'Customer List'!$A$3:$N$4129,2,0)</f>
        <v>#N/A</v>
      </c>
      <c r="E707" s="42"/>
      <c r="F707" s="50"/>
      <c r="G707" s="128"/>
      <c r="H707" s="50"/>
      <c r="I707" s="113"/>
      <c r="J707" s="21"/>
      <c r="K707" s="50">
        <f t="shared" si="68"/>
        <v>0</v>
      </c>
      <c r="L707" s="36"/>
      <c r="M707" s="36"/>
      <c r="N707" s="36"/>
      <c r="O707" s="36"/>
      <c r="P707" s="36"/>
      <c r="Q707" s="36"/>
      <c r="R707" s="36"/>
      <c r="S707" s="136">
        <f t="shared" si="63"/>
        <v>0</v>
      </c>
      <c r="U707" s="114" t="e">
        <f t="shared" si="69"/>
        <v>#DIV/0!</v>
      </c>
    </row>
    <row r="708" spans="1:21" hidden="1" x14ac:dyDescent="0.35">
      <c r="A708" s="21"/>
      <c r="B708" s="57"/>
      <c r="C708" s="21"/>
      <c r="D708" s="21" t="e">
        <f>VLOOKUP(C708,'Customer List'!$A$3:$N$4129,2,0)</f>
        <v>#N/A</v>
      </c>
      <c r="E708" s="42"/>
      <c r="F708" s="50"/>
      <c r="G708" s="128"/>
      <c r="H708" s="50"/>
      <c r="I708" s="113"/>
      <c r="J708" s="21"/>
      <c r="K708" s="50">
        <f t="shared" si="68"/>
        <v>0</v>
      </c>
      <c r="L708" s="36"/>
      <c r="M708" s="36"/>
      <c r="N708" s="36"/>
      <c r="O708" s="36"/>
      <c r="P708" s="36"/>
      <c r="Q708" s="36"/>
      <c r="R708" s="36"/>
      <c r="S708" s="136">
        <f t="shared" si="63"/>
        <v>0</v>
      </c>
      <c r="U708" s="114" t="e">
        <f t="shared" si="69"/>
        <v>#DIV/0!</v>
      </c>
    </row>
    <row r="709" spans="1:21" hidden="1" x14ac:dyDescent="0.35">
      <c r="A709" s="21"/>
      <c r="B709" s="57"/>
      <c r="C709" s="21"/>
      <c r="D709" s="21" t="e">
        <f>VLOOKUP(C709,'Customer List'!$A$3:$N$4129,2,0)</f>
        <v>#N/A</v>
      </c>
      <c r="E709" s="42"/>
      <c r="F709" s="50"/>
      <c r="G709" s="128"/>
      <c r="H709" s="50"/>
      <c r="I709" s="113"/>
      <c r="J709" s="21"/>
      <c r="K709" s="50">
        <f t="shared" si="68"/>
        <v>0</v>
      </c>
      <c r="L709" s="36"/>
      <c r="M709" s="36"/>
      <c r="N709" s="36"/>
      <c r="O709" s="36"/>
      <c r="P709" s="36"/>
      <c r="Q709" s="36"/>
      <c r="R709" s="36"/>
      <c r="S709" s="136">
        <f t="shared" si="63"/>
        <v>0</v>
      </c>
      <c r="U709" s="114" t="e">
        <f t="shared" si="69"/>
        <v>#DIV/0!</v>
      </c>
    </row>
    <row r="710" spans="1:21" hidden="1" x14ac:dyDescent="0.35">
      <c r="A710" s="21"/>
      <c r="B710" s="57"/>
      <c r="C710" s="21"/>
      <c r="D710" s="21" t="e">
        <f>VLOOKUP(C710,'Customer List'!$A$3:$N$4129,2,0)</f>
        <v>#N/A</v>
      </c>
      <c r="E710" s="42"/>
      <c r="F710" s="50"/>
      <c r="G710" s="128"/>
      <c r="H710" s="50"/>
      <c r="I710" s="113"/>
      <c r="J710" s="21"/>
      <c r="K710" s="50">
        <f t="shared" si="68"/>
        <v>0</v>
      </c>
      <c r="L710" s="36"/>
      <c r="M710" s="36"/>
      <c r="N710" s="36"/>
      <c r="O710" s="36"/>
      <c r="P710" s="36"/>
      <c r="Q710" s="36"/>
      <c r="R710" s="36"/>
      <c r="S710" s="136">
        <f t="shared" si="63"/>
        <v>0</v>
      </c>
      <c r="U710" s="114" t="e">
        <f t="shared" si="69"/>
        <v>#DIV/0!</v>
      </c>
    </row>
    <row r="711" spans="1:21" hidden="1" x14ac:dyDescent="0.35">
      <c r="A711" s="21"/>
      <c r="B711" s="57"/>
      <c r="C711" s="21"/>
      <c r="D711" s="21" t="e">
        <f>VLOOKUP(C711,'Customer List'!$A$3:$N$4129,2,0)</f>
        <v>#N/A</v>
      </c>
      <c r="E711" s="49"/>
      <c r="F711" s="69"/>
      <c r="G711" s="128"/>
      <c r="H711" s="50"/>
      <c r="I711" s="113"/>
      <c r="J711" s="21"/>
      <c r="K711" s="50">
        <f t="shared" si="68"/>
        <v>0</v>
      </c>
      <c r="L711" s="36"/>
      <c r="M711" s="36"/>
      <c r="N711" s="36"/>
      <c r="O711" s="36"/>
      <c r="P711" s="36"/>
      <c r="Q711" s="36"/>
      <c r="R711" s="36"/>
      <c r="S711" s="136">
        <f t="shared" si="63"/>
        <v>0</v>
      </c>
      <c r="U711" s="114" t="e">
        <f t="shared" si="69"/>
        <v>#DIV/0!</v>
      </c>
    </row>
    <row r="712" spans="1:21" hidden="1" x14ac:dyDescent="0.35">
      <c r="A712" s="21"/>
      <c r="B712" s="57"/>
      <c r="C712" s="37"/>
      <c r="D712" s="21" t="e">
        <f>VLOOKUP(C712,'Customer List'!$A$3:$N$4129,2,0)</f>
        <v>#N/A</v>
      </c>
      <c r="E712" s="49"/>
      <c r="F712" s="69"/>
      <c r="G712" s="128"/>
      <c r="H712" s="50"/>
      <c r="I712" s="113"/>
      <c r="J712" s="21"/>
      <c r="K712" s="50">
        <f t="shared" si="68"/>
        <v>0</v>
      </c>
      <c r="L712" s="36"/>
      <c r="M712" s="36"/>
      <c r="N712" s="36"/>
      <c r="O712" s="36"/>
      <c r="P712" s="36"/>
      <c r="Q712" s="36"/>
      <c r="R712" s="36"/>
      <c r="S712" s="136">
        <f t="shared" si="63"/>
        <v>0</v>
      </c>
      <c r="U712" s="114" t="e">
        <f t="shared" si="69"/>
        <v>#DIV/0!</v>
      </c>
    </row>
    <row r="713" spans="1:21" hidden="1" x14ac:dyDescent="0.35">
      <c r="A713" s="21"/>
      <c r="B713" s="57"/>
      <c r="C713" s="21"/>
      <c r="D713" s="21" t="e">
        <f>VLOOKUP(C713,'Customer List'!$A$3:$N$4129,2,0)</f>
        <v>#N/A</v>
      </c>
      <c r="E713" s="49"/>
      <c r="F713" s="69"/>
      <c r="G713" s="128"/>
      <c r="H713" s="50"/>
      <c r="I713" s="113"/>
      <c r="J713" s="21"/>
      <c r="K713" s="50">
        <f t="shared" si="68"/>
        <v>0</v>
      </c>
      <c r="L713" s="36"/>
      <c r="M713" s="36"/>
      <c r="N713" s="36"/>
      <c r="O713" s="36"/>
      <c r="P713" s="36"/>
      <c r="Q713" s="36"/>
      <c r="R713" s="36"/>
      <c r="S713" s="136">
        <f t="shared" si="63"/>
        <v>0</v>
      </c>
      <c r="U713" s="114" t="e">
        <f t="shared" si="69"/>
        <v>#DIV/0!</v>
      </c>
    </row>
    <row r="714" spans="1:21" hidden="1" x14ac:dyDescent="0.35">
      <c r="A714" s="21"/>
      <c r="B714" s="57"/>
      <c r="C714" s="21"/>
      <c r="D714" s="21" t="e">
        <f>VLOOKUP(C714,'Customer List'!$A$3:$N$4129,2,0)</f>
        <v>#N/A</v>
      </c>
      <c r="E714" s="49"/>
      <c r="F714" s="69"/>
      <c r="G714" s="128"/>
      <c r="H714" s="50"/>
      <c r="I714" s="113"/>
      <c r="J714" s="21"/>
      <c r="K714" s="50">
        <f t="shared" ref="K714:K808" si="70">F714+G714-H714-J714</f>
        <v>0</v>
      </c>
      <c r="L714" s="36"/>
      <c r="M714" s="36"/>
      <c r="N714" s="36"/>
      <c r="O714" s="36"/>
      <c r="P714" s="36"/>
      <c r="Q714" s="36"/>
      <c r="R714" s="36"/>
      <c r="S714" s="136">
        <f t="shared" si="63"/>
        <v>0</v>
      </c>
      <c r="U714" s="114" t="e">
        <f t="shared" si="69"/>
        <v>#DIV/0!</v>
      </c>
    </row>
    <row r="715" spans="1:21" hidden="1" x14ac:dyDescent="0.35">
      <c r="A715" s="21"/>
      <c r="B715" s="57"/>
      <c r="C715" s="21"/>
      <c r="D715" s="21" t="e">
        <f>VLOOKUP(C715,'Customer List'!$A$3:$N$4129,2,0)</f>
        <v>#N/A</v>
      </c>
      <c r="E715" s="49"/>
      <c r="F715" s="69"/>
      <c r="G715" s="128"/>
      <c r="H715" s="50"/>
      <c r="I715" s="113"/>
      <c r="J715" s="21"/>
      <c r="K715" s="50">
        <f t="shared" si="70"/>
        <v>0</v>
      </c>
      <c r="L715" s="36"/>
      <c r="M715" s="36"/>
      <c r="N715" s="36"/>
      <c r="O715" s="36"/>
      <c r="P715" s="36"/>
      <c r="Q715" s="36"/>
      <c r="R715" s="36"/>
      <c r="S715" s="136">
        <f t="shared" si="63"/>
        <v>0</v>
      </c>
      <c r="U715" s="114" t="e">
        <f t="shared" si="69"/>
        <v>#DIV/0!</v>
      </c>
    </row>
    <row r="716" spans="1:21" hidden="1" x14ac:dyDescent="0.35">
      <c r="A716" s="21"/>
      <c r="B716" s="57"/>
      <c r="C716" s="21"/>
      <c r="D716" s="21" t="e">
        <f>VLOOKUP(C716,'Customer List'!$A$3:$N$4129,2,0)</f>
        <v>#N/A</v>
      </c>
      <c r="E716" s="49"/>
      <c r="F716" s="69"/>
      <c r="G716" s="128"/>
      <c r="H716" s="50"/>
      <c r="I716" s="113"/>
      <c r="J716" s="21"/>
      <c r="K716" s="50">
        <f t="shared" si="70"/>
        <v>0</v>
      </c>
      <c r="L716" s="36"/>
      <c r="M716" s="36"/>
      <c r="N716" s="36"/>
      <c r="O716" s="36"/>
      <c r="P716" s="36"/>
      <c r="Q716" s="36"/>
      <c r="R716" s="36"/>
      <c r="S716" s="136">
        <f t="shared" si="63"/>
        <v>0</v>
      </c>
      <c r="U716" s="114" t="e">
        <f t="shared" si="69"/>
        <v>#DIV/0!</v>
      </c>
    </row>
    <row r="717" spans="1:21" hidden="1" x14ac:dyDescent="0.35">
      <c r="A717" s="21"/>
      <c r="B717" s="57"/>
      <c r="C717" s="21"/>
      <c r="D717" s="21" t="e">
        <f>VLOOKUP(C717,'Customer List'!$A$3:$N$4129,2,0)</f>
        <v>#N/A</v>
      </c>
      <c r="E717" s="49"/>
      <c r="F717" s="69"/>
      <c r="G717" s="128"/>
      <c r="H717" s="50"/>
      <c r="I717" s="113"/>
      <c r="J717" s="21"/>
      <c r="K717" s="50">
        <f t="shared" si="70"/>
        <v>0</v>
      </c>
      <c r="L717" s="36"/>
      <c r="M717" s="36"/>
      <c r="N717" s="36"/>
      <c r="O717" s="36"/>
      <c r="P717" s="36"/>
      <c r="Q717" s="36"/>
      <c r="R717" s="36"/>
      <c r="S717" s="136">
        <f t="shared" si="63"/>
        <v>0</v>
      </c>
      <c r="U717" s="114" t="e">
        <f t="shared" si="69"/>
        <v>#DIV/0!</v>
      </c>
    </row>
    <row r="718" spans="1:21" hidden="1" x14ac:dyDescent="0.35">
      <c r="A718" s="21"/>
      <c r="B718" s="57"/>
      <c r="C718" s="21"/>
      <c r="D718" s="21" t="e">
        <f>VLOOKUP(C718,'Customer List'!$A$3:$N$4129,2,0)</f>
        <v>#N/A</v>
      </c>
      <c r="E718" s="49"/>
      <c r="F718" s="69"/>
      <c r="G718" s="128"/>
      <c r="H718" s="50"/>
      <c r="I718" s="113"/>
      <c r="J718" s="21"/>
      <c r="K718" s="50">
        <f t="shared" si="70"/>
        <v>0</v>
      </c>
      <c r="L718" s="36"/>
      <c r="M718" s="36"/>
      <c r="N718" s="36"/>
      <c r="O718" s="36"/>
      <c r="P718" s="36"/>
      <c r="Q718" s="36"/>
      <c r="R718" s="36"/>
      <c r="S718" s="136">
        <f t="shared" si="63"/>
        <v>0</v>
      </c>
      <c r="U718" s="114" t="e">
        <f t="shared" si="69"/>
        <v>#DIV/0!</v>
      </c>
    </row>
    <row r="719" spans="1:21" hidden="1" x14ac:dyDescent="0.35">
      <c r="A719" s="21"/>
      <c r="B719" s="57"/>
      <c r="C719" s="21"/>
      <c r="D719" s="21" t="e">
        <f>VLOOKUP(C719,'Customer List'!$A$3:$N$4129,2,0)</f>
        <v>#N/A</v>
      </c>
      <c r="E719" s="49"/>
      <c r="F719" s="69"/>
      <c r="G719" s="128"/>
      <c r="H719" s="50"/>
      <c r="I719" s="113"/>
      <c r="J719" s="21"/>
      <c r="K719" s="50">
        <f t="shared" si="70"/>
        <v>0</v>
      </c>
      <c r="L719" s="36"/>
      <c r="M719" s="36"/>
      <c r="N719" s="36"/>
      <c r="O719" s="36"/>
      <c r="P719" s="36"/>
      <c r="Q719" s="36"/>
      <c r="R719" s="36"/>
      <c r="S719" s="136">
        <f t="shared" si="63"/>
        <v>0</v>
      </c>
      <c r="U719" s="114" t="e">
        <f t="shared" si="69"/>
        <v>#DIV/0!</v>
      </c>
    </row>
    <row r="720" spans="1:21" hidden="1" x14ac:dyDescent="0.35">
      <c r="A720" s="21"/>
      <c r="B720" s="57"/>
      <c r="C720" s="21"/>
      <c r="D720" s="21" t="e">
        <f>VLOOKUP(C720,'Customer List'!$A$3:$N$4129,2,0)</f>
        <v>#N/A</v>
      </c>
      <c r="E720" s="49"/>
      <c r="F720" s="69"/>
      <c r="G720" s="128"/>
      <c r="H720" s="50"/>
      <c r="I720" s="113"/>
      <c r="J720" s="21"/>
      <c r="K720" s="50">
        <f t="shared" si="70"/>
        <v>0</v>
      </c>
      <c r="L720" s="36"/>
      <c r="M720" s="36"/>
      <c r="N720" s="36"/>
      <c r="O720" s="36"/>
      <c r="P720" s="36"/>
      <c r="Q720" s="36"/>
      <c r="R720" s="36"/>
      <c r="S720" s="136">
        <f t="shared" si="63"/>
        <v>0</v>
      </c>
      <c r="U720" s="114" t="e">
        <f t="shared" si="69"/>
        <v>#DIV/0!</v>
      </c>
    </row>
    <row r="721" spans="1:21" hidden="1" x14ac:dyDescent="0.35">
      <c r="A721" s="21"/>
      <c r="B721" s="57"/>
      <c r="C721" s="21"/>
      <c r="D721" s="21" t="e">
        <f>VLOOKUP(C721,'Customer List'!$A$3:$N$4129,2,0)</f>
        <v>#N/A</v>
      </c>
      <c r="E721" s="49"/>
      <c r="F721" s="69"/>
      <c r="G721" s="128"/>
      <c r="H721" s="50"/>
      <c r="I721" s="113"/>
      <c r="J721" s="21"/>
      <c r="K721" s="50">
        <f t="shared" si="70"/>
        <v>0</v>
      </c>
      <c r="L721" s="36"/>
      <c r="M721" s="36"/>
      <c r="N721" s="36"/>
      <c r="O721" s="36"/>
      <c r="P721" s="36"/>
      <c r="Q721" s="36"/>
      <c r="R721" s="36"/>
      <c r="S721" s="136">
        <f t="shared" si="63"/>
        <v>0</v>
      </c>
      <c r="U721" s="114" t="e">
        <f t="shared" si="69"/>
        <v>#DIV/0!</v>
      </c>
    </row>
    <row r="722" spans="1:21" hidden="1" x14ac:dyDescent="0.35">
      <c r="A722" s="21"/>
      <c r="B722" s="57"/>
      <c r="C722" s="21"/>
      <c r="D722" s="21" t="e">
        <f>VLOOKUP(C722,'Customer List'!$A$3:$N$4129,2,0)</f>
        <v>#N/A</v>
      </c>
      <c r="E722" s="49"/>
      <c r="F722" s="69"/>
      <c r="G722" s="128"/>
      <c r="H722" s="50"/>
      <c r="I722" s="113"/>
      <c r="J722" s="21"/>
      <c r="K722" s="50">
        <f t="shared" si="70"/>
        <v>0</v>
      </c>
      <c r="L722" s="36"/>
      <c r="M722" s="36"/>
      <c r="N722" s="36"/>
      <c r="O722" s="36"/>
      <c r="P722" s="36"/>
      <c r="Q722" s="36"/>
      <c r="R722" s="36"/>
      <c r="S722" s="136">
        <f t="shared" si="63"/>
        <v>0</v>
      </c>
      <c r="U722" s="114" t="e">
        <f t="shared" si="69"/>
        <v>#DIV/0!</v>
      </c>
    </row>
    <row r="723" spans="1:21" hidden="1" x14ac:dyDescent="0.35">
      <c r="B723" s="56"/>
      <c r="C723" s="36"/>
      <c r="D723" s="36"/>
      <c r="E723" s="44"/>
      <c r="F723" s="147"/>
      <c r="G723" s="128"/>
      <c r="H723" s="50"/>
      <c r="I723" s="113"/>
      <c r="J723" s="21"/>
      <c r="K723" s="50">
        <f t="shared" si="70"/>
        <v>0</v>
      </c>
      <c r="L723" s="36"/>
      <c r="M723" s="36"/>
      <c r="N723" s="36"/>
      <c r="O723" s="36"/>
      <c r="P723" s="36"/>
      <c r="Q723" s="36"/>
      <c r="R723" s="36"/>
      <c r="S723" s="36"/>
    </row>
    <row r="724" spans="1:21" hidden="1" x14ac:dyDescent="0.35">
      <c r="B724" s="56"/>
      <c r="C724" s="36"/>
      <c r="D724" s="36"/>
      <c r="E724" s="44"/>
      <c r="F724" s="147"/>
      <c r="G724" s="128"/>
      <c r="H724" s="50"/>
      <c r="I724" s="113"/>
      <c r="J724" s="21"/>
      <c r="K724" s="50">
        <f t="shared" si="70"/>
        <v>0</v>
      </c>
      <c r="L724" s="36"/>
      <c r="M724" s="36"/>
      <c r="N724" s="36"/>
      <c r="O724" s="36"/>
      <c r="P724" s="36"/>
      <c r="Q724" s="36"/>
      <c r="R724" s="36"/>
      <c r="S724" s="36"/>
    </row>
    <row r="725" spans="1:21" hidden="1" x14ac:dyDescent="0.35">
      <c r="B725" s="56"/>
      <c r="C725" s="36"/>
      <c r="D725" s="36"/>
      <c r="E725" s="44"/>
      <c r="F725" s="147"/>
      <c r="G725" s="128"/>
      <c r="H725" s="50"/>
      <c r="I725" s="113"/>
      <c r="J725" s="21"/>
      <c r="K725" s="50">
        <f t="shared" si="70"/>
        <v>0</v>
      </c>
      <c r="L725" s="36"/>
      <c r="M725" s="36"/>
      <c r="N725" s="36"/>
      <c r="O725" s="36"/>
      <c r="P725" s="36"/>
      <c r="Q725" s="36"/>
      <c r="R725" s="36"/>
      <c r="S725" s="36"/>
    </row>
    <row r="726" spans="1:21" hidden="1" x14ac:dyDescent="0.35">
      <c r="B726" s="56"/>
      <c r="C726" s="36"/>
      <c r="D726" s="36"/>
      <c r="E726" s="44"/>
      <c r="F726" s="147"/>
      <c r="G726" s="128"/>
      <c r="H726" s="50"/>
      <c r="I726" s="113"/>
      <c r="J726" s="21"/>
      <c r="K726" s="50">
        <f t="shared" si="70"/>
        <v>0</v>
      </c>
      <c r="L726" s="36"/>
      <c r="M726" s="36"/>
      <c r="N726" s="36"/>
      <c r="O726" s="36"/>
      <c r="P726" s="36"/>
      <c r="Q726" s="36"/>
      <c r="R726" s="36"/>
      <c r="S726" s="36"/>
    </row>
    <row r="727" spans="1:21" hidden="1" x14ac:dyDescent="0.35">
      <c r="B727" s="56"/>
      <c r="C727" s="36"/>
      <c r="D727" s="36"/>
      <c r="E727" s="44"/>
      <c r="F727" s="147"/>
      <c r="G727" s="128"/>
      <c r="H727" s="50"/>
      <c r="I727" s="113"/>
      <c r="J727" s="21"/>
      <c r="K727" s="50">
        <f t="shared" si="70"/>
        <v>0</v>
      </c>
      <c r="L727" s="36"/>
      <c r="M727" s="36"/>
      <c r="N727" s="36"/>
      <c r="O727" s="36"/>
      <c r="P727" s="36"/>
      <c r="Q727" s="36"/>
      <c r="R727" s="36"/>
      <c r="S727" s="36"/>
    </row>
    <row r="728" spans="1:21" hidden="1" x14ac:dyDescent="0.35">
      <c r="B728" s="56"/>
      <c r="C728" s="36"/>
      <c r="D728" s="36"/>
      <c r="E728" s="44"/>
      <c r="F728" s="147"/>
      <c r="G728" s="128"/>
      <c r="H728" s="50"/>
      <c r="I728" s="113"/>
      <c r="J728" s="21"/>
      <c r="K728" s="50">
        <f t="shared" si="70"/>
        <v>0</v>
      </c>
      <c r="L728" s="36"/>
      <c r="M728" s="36"/>
      <c r="N728" s="36"/>
      <c r="O728" s="36"/>
      <c r="P728" s="36"/>
      <c r="Q728" s="36"/>
      <c r="R728" s="36"/>
      <c r="S728" s="36"/>
    </row>
    <row r="729" spans="1:21" hidden="1" x14ac:dyDescent="0.35">
      <c r="B729" s="56"/>
      <c r="C729" s="36"/>
      <c r="D729" s="36"/>
      <c r="E729" s="44"/>
      <c r="F729" s="147"/>
      <c r="G729" s="128"/>
      <c r="H729" s="50"/>
      <c r="I729" s="113"/>
      <c r="J729" s="21"/>
      <c r="K729" s="50">
        <f t="shared" si="70"/>
        <v>0</v>
      </c>
      <c r="L729" s="36"/>
      <c r="M729" s="36"/>
      <c r="N729" s="36"/>
      <c r="O729" s="36"/>
      <c r="P729" s="36"/>
      <c r="Q729" s="36"/>
      <c r="R729" s="36"/>
      <c r="S729" s="36"/>
    </row>
    <row r="730" spans="1:21" hidden="1" x14ac:dyDescent="0.35">
      <c r="B730" s="56"/>
      <c r="C730" s="36"/>
      <c r="D730" s="36"/>
      <c r="E730" s="44"/>
      <c r="F730" s="147"/>
      <c r="G730" s="128"/>
      <c r="H730" s="50"/>
      <c r="I730" s="113"/>
      <c r="J730" s="21"/>
      <c r="K730" s="50">
        <f t="shared" si="70"/>
        <v>0</v>
      </c>
      <c r="L730" s="36"/>
      <c r="M730" s="36"/>
      <c r="N730" s="36"/>
      <c r="O730" s="36"/>
      <c r="P730" s="36"/>
      <c r="Q730" s="36"/>
      <c r="R730" s="36"/>
      <c r="S730" s="36"/>
    </row>
    <row r="731" spans="1:21" hidden="1" x14ac:dyDescent="0.35">
      <c r="B731" s="56"/>
      <c r="C731" s="36"/>
      <c r="D731" s="36"/>
      <c r="E731" s="44"/>
      <c r="F731" s="147"/>
      <c r="G731" s="128"/>
      <c r="H731" s="50"/>
      <c r="I731" s="113"/>
      <c r="J731" s="21"/>
      <c r="K731" s="50">
        <f t="shared" si="70"/>
        <v>0</v>
      </c>
      <c r="L731" s="36"/>
      <c r="M731" s="36"/>
      <c r="N731" s="36"/>
      <c r="O731" s="36"/>
      <c r="P731" s="36"/>
      <c r="Q731" s="36"/>
      <c r="R731" s="36"/>
      <c r="S731" s="36"/>
    </row>
    <row r="732" spans="1:21" hidden="1" x14ac:dyDescent="0.35">
      <c r="B732" s="56"/>
      <c r="C732" s="36"/>
      <c r="D732" s="36"/>
      <c r="E732" s="44"/>
      <c r="F732" s="147"/>
      <c r="G732" s="128"/>
      <c r="H732" s="50"/>
      <c r="I732" s="113"/>
      <c r="J732" s="21"/>
      <c r="K732" s="50">
        <f t="shared" si="70"/>
        <v>0</v>
      </c>
      <c r="L732" s="36"/>
      <c r="M732" s="36"/>
      <c r="N732" s="36"/>
      <c r="O732" s="36"/>
      <c r="P732" s="36"/>
      <c r="Q732" s="36"/>
      <c r="R732" s="36"/>
      <c r="S732" s="36"/>
    </row>
    <row r="733" spans="1:21" hidden="1" x14ac:dyDescent="0.35">
      <c r="B733" s="56"/>
      <c r="C733" s="36"/>
      <c r="D733" s="36"/>
      <c r="E733" s="44"/>
      <c r="F733" s="147"/>
      <c r="G733" s="128"/>
      <c r="H733" s="50"/>
      <c r="I733" s="113"/>
      <c r="J733" s="21"/>
      <c r="K733" s="50">
        <f t="shared" si="70"/>
        <v>0</v>
      </c>
      <c r="L733" s="36"/>
      <c r="M733" s="36"/>
      <c r="N733" s="36"/>
      <c r="O733" s="36"/>
      <c r="P733" s="36"/>
      <c r="Q733" s="36"/>
      <c r="R733" s="36"/>
      <c r="S733" s="36"/>
    </row>
    <row r="734" spans="1:21" hidden="1" x14ac:dyDescent="0.35">
      <c r="B734" s="56"/>
      <c r="C734" s="36"/>
      <c r="D734" s="36"/>
      <c r="E734" s="44"/>
      <c r="F734" s="147"/>
      <c r="G734" s="128"/>
      <c r="H734" s="50"/>
      <c r="I734" s="113"/>
      <c r="J734" s="21"/>
      <c r="K734" s="50">
        <f t="shared" si="70"/>
        <v>0</v>
      </c>
      <c r="L734" s="36"/>
      <c r="M734" s="36"/>
      <c r="N734" s="36"/>
      <c r="O734" s="36"/>
      <c r="P734" s="36"/>
      <c r="Q734" s="36"/>
      <c r="R734" s="36"/>
      <c r="S734" s="36"/>
    </row>
    <row r="735" spans="1:21" hidden="1" x14ac:dyDescent="0.35">
      <c r="B735" s="56"/>
      <c r="C735" s="36"/>
      <c r="D735" s="36"/>
      <c r="E735" s="44"/>
      <c r="F735" s="147"/>
      <c r="G735" s="128"/>
      <c r="H735" s="50"/>
      <c r="I735" s="113"/>
      <c r="J735" s="21"/>
      <c r="K735" s="50">
        <f t="shared" si="70"/>
        <v>0</v>
      </c>
      <c r="L735" s="36"/>
      <c r="M735" s="36"/>
      <c r="N735" s="36"/>
      <c r="O735" s="36"/>
      <c r="P735" s="36"/>
      <c r="Q735" s="36"/>
      <c r="R735" s="36"/>
      <c r="S735" s="36"/>
    </row>
    <row r="736" spans="1:21" hidden="1" x14ac:dyDescent="0.35">
      <c r="B736" s="56"/>
      <c r="C736" s="36"/>
      <c r="D736" s="36"/>
      <c r="E736" s="44"/>
      <c r="F736" s="147"/>
      <c r="G736" s="128"/>
      <c r="H736" s="50"/>
      <c r="I736" s="113"/>
      <c r="J736" s="21"/>
      <c r="K736" s="50">
        <f t="shared" si="70"/>
        <v>0</v>
      </c>
      <c r="L736" s="36"/>
      <c r="M736" s="36"/>
      <c r="N736" s="36"/>
      <c r="O736" s="36"/>
      <c r="P736" s="36"/>
      <c r="Q736" s="36"/>
      <c r="R736" s="36"/>
      <c r="S736" s="36"/>
    </row>
    <row r="737" spans="2:19" hidden="1" x14ac:dyDescent="0.35">
      <c r="B737" s="56"/>
      <c r="C737" s="36"/>
      <c r="D737" s="36"/>
      <c r="E737" s="44"/>
      <c r="F737" s="147"/>
      <c r="G737" s="128"/>
      <c r="H737" s="50"/>
      <c r="I737" s="113"/>
      <c r="J737" s="21"/>
      <c r="K737" s="50">
        <f t="shared" si="70"/>
        <v>0</v>
      </c>
      <c r="L737" s="36"/>
      <c r="M737" s="36"/>
      <c r="N737" s="36"/>
      <c r="O737" s="36"/>
      <c r="P737" s="36"/>
      <c r="Q737" s="36"/>
      <c r="R737" s="36"/>
      <c r="S737" s="36"/>
    </row>
    <row r="738" spans="2:19" hidden="1" x14ac:dyDescent="0.35">
      <c r="B738" s="56"/>
      <c r="C738" s="36"/>
      <c r="D738" s="36"/>
      <c r="E738" s="44"/>
      <c r="F738" s="147"/>
      <c r="G738" s="128"/>
      <c r="H738" s="50"/>
      <c r="I738" s="113"/>
      <c r="J738" s="21"/>
      <c r="K738" s="50">
        <f t="shared" si="70"/>
        <v>0</v>
      </c>
      <c r="L738" s="36"/>
      <c r="M738" s="36"/>
      <c r="N738" s="36"/>
      <c r="O738" s="36"/>
      <c r="P738" s="36"/>
      <c r="Q738" s="36"/>
      <c r="R738" s="36"/>
      <c r="S738" s="36"/>
    </row>
    <row r="739" spans="2:19" hidden="1" x14ac:dyDescent="0.35">
      <c r="B739" s="56"/>
      <c r="C739" s="36"/>
      <c r="D739" s="36"/>
      <c r="E739" s="44"/>
      <c r="F739" s="147"/>
      <c r="G739" s="128"/>
      <c r="H739" s="50"/>
      <c r="I739" s="113"/>
      <c r="J739" s="21"/>
      <c r="K739" s="50">
        <f t="shared" si="70"/>
        <v>0</v>
      </c>
      <c r="L739" s="36"/>
      <c r="M739" s="36"/>
      <c r="N739" s="36"/>
      <c r="O739" s="36"/>
      <c r="P739" s="36"/>
      <c r="Q739" s="36"/>
      <c r="R739" s="36"/>
      <c r="S739" s="36"/>
    </row>
    <row r="740" spans="2:19" hidden="1" x14ac:dyDescent="0.35">
      <c r="B740" s="56"/>
      <c r="C740" s="36"/>
      <c r="D740" s="36"/>
      <c r="E740" s="44"/>
      <c r="F740" s="147"/>
      <c r="G740" s="128"/>
      <c r="H740" s="50"/>
      <c r="I740" s="113"/>
      <c r="J740" s="21"/>
      <c r="K740" s="50">
        <f t="shared" si="70"/>
        <v>0</v>
      </c>
      <c r="L740" s="36"/>
      <c r="M740" s="36"/>
      <c r="N740" s="36"/>
      <c r="O740" s="36"/>
      <c r="P740" s="36"/>
      <c r="Q740" s="36"/>
      <c r="R740" s="36"/>
      <c r="S740" s="36"/>
    </row>
    <row r="741" spans="2:19" hidden="1" x14ac:dyDescent="0.35">
      <c r="B741" s="56"/>
      <c r="C741" s="36"/>
      <c r="D741" s="36"/>
      <c r="E741" s="44"/>
      <c r="F741" s="147"/>
      <c r="G741" s="128"/>
      <c r="H741" s="50"/>
      <c r="I741" s="113"/>
      <c r="J741" s="21"/>
      <c r="K741" s="50">
        <f t="shared" si="70"/>
        <v>0</v>
      </c>
      <c r="L741" s="36"/>
      <c r="M741" s="36"/>
      <c r="N741" s="36"/>
      <c r="O741" s="36"/>
      <c r="P741" s="36"/>
      <c r="Q741" s="36"/>
      <c r="R741" s="36"/>
      <c r="S741" s="36"/>
    </row>
    <row r="742" spans="2:19" hidden="1" x14ac:dyDescent="0.35">
      <c r="B742" s="56"/>
      <c r="C742" s="36"/>
      <c r="D742" s="36"/>
      <c r="E742" s="44"/>
      <c r="F742" s="147"/>
      <c r="G742" s="128"/>
      <c r="H742" s="50"/>
      <c r="I742" s="113"/>
      <c r="J742" s="21"/>
      <c r="K742" s="50">
        <f t="shared" si="70"/>
        <v>0</v>
      </c>
      <c r="L742" s="36"/>
      <c r="M742" s="36"/>
      <c r="N742" s="36"/>
      <c r="O742" s="36"/>
      <c r="P742" s="36"/>
      <c r="Q742" s="36"/>
      <c r="R742" s="36"/>
      <c r="S742" s="36"/>
    </row>
    <row r="743" spans="2:19" hidden="1" x14ac:dyDescent="0.35">
      <c r="B743" s="56"/>
      <c r="C743" s="36"/>
      <c r="D743" s="36"/>
      <c r="E743" s="44"/>
      <c r="F743" s="147"/>
      <c r="G743" s="128"/>
      <c r="H743" s="50"/>
      <c r="I743" s="113"/>
      <c r="J743" s="21"/>
      <c r="K743" s="50">
        <f t="shared" si="70"/>
        <v>0</v>
      </c>
      <c r="L743" s="36"/>
      <c r="M743" s="36"/>
      <c r="N743" s="36"/>
      <c r="O743" s="36"/>
      <c r="P743" s="36"/>
      <c r="Q743" s="36"/>
      <c r="R743" s="36"/>
      <c r="S743" s="36"/>
    </row>
    <row r="744" spans="2:19" hidden="1" x14ac:dyDescent="0.35">
      <c r="B744" s="56"/>
      <c r="C744" s="36"/>
      <c r="D744" s="36"/>
      <c r="E744" s="44"/>
      <c r="F744" s="147"/>
      <c r="G744" s="128"/>
      <c r="H744" s="50"/>
      <c r="I744" s="113"/>
      <c r="J744" s="21"/>
      <c r="K744" s="50">
        <f t="shared" si="70"/>
        <v>0</v>
      </c>
      <c r="L744" s="36"/>
      <c r="M744" s="36"/>
      <c r="N744" s="36"/>
      <c r="O744" s="36"/>
      <c r="P744" s="36"/>
      <c r="Q744" s="36"/>
      <c r="R744" s="36"/>
      <c r="S744" s="36"/>
    </row>
    <row r="745" spans="2:19" hidden="1" x14ac:dyDescent="0.35">
      <c r="B745" s="56"/>
      <c r="C745" s="36"/>
      <c r="D745" s="36"/>
      <c r="E745" s="44"/>
      <c r="F745" s="147"/>
      <c r="G745" s="128"/>
      <c r="H745" s="50"/>
      <c r="I745" s="113"/>
      <c r="J745" s="21"/>
      <c r="K745" s="50">
        <f t="shared" si="70"/>
        <v>0</v>
      </c>
      <c r="L745" s="36"/>
      <c r="M745" s="36"/>
      <c r="N745" s="36"/>
      <c r="O745" s="36"/>
      <c r="P745" s="36"/>
      <c r="Q745" s="36"/>
      <c r="R745" s="36"/>
      <c r="S745" s="36"/>
    </row>
    <row r="746" spans="2:19" hidden="1" x14ac:dyDescent="0.35">
      <c r="B746" s="56"/>
      <c r="C746" s="36"/>
      <c r="D746" s="36"/>
      <c r="E746" s="44"/>
      <c r="F746" s="147"/>
      <c r="G746" s="128"/>
      <c r="H746" s="50"/>
      <c r="I746" s="113"/>
      <c r="J746" s="21"/>
      <c r="K746" s="50">
        <f t="shared" si="70"/>
        <v>0</v>
      </c>
      <c r="L746" s="36"/>
      <c r="M746" s="36"/>
      <c r="N746" s="36"/>
      <c r="O746" s="36"/>
      <c r="P746" s="36"/>
      <c r="Q746" s="36"/>
      <c r="R746" s="36"/>
      <c r="S746" s="36"/>
    </row>
    <row r="747" spans="2:19" hidden="1" x14ac:dyDescent="0.35">
      <c r="B747" s="56"/>
      <c r="C747" s="36"/>
      <c r="D747" s="36"/>
      <c r="E747" s="44"/>
      <c r="F747" s="147"/>
      <c r="G747" s="128"/>
      <c r="H747" s="50"/>
      <c r="I747" s="113"/>
      <c r="J747" s="21"/>
      <c r="K747" s="50">
        <f t="shared" si="70"/>
        <v>0</v>
      </c>
      <c r="L747" s="36"/>
      <c r="M747" s="36"/>
      <c r="N747" s="36"/>
      <c r="O747" s="36"/>
      <c r="P747" s="36"/>
      <c r="Q747" s="36"/>
      <c r="R747" s="36"/>
      <c r="S747" s="36"/>
    </row>
    <row r="748" spans="2:19" hidden="1" x14ac:dyDescent="0.35">
      <c r="B748" s="56"/>
      <c r="C748" s="36"/>
      <c r="D748" s="36"/>
      <c r="E748" s="44"/>
      <c r="F748" s="147"/>
      <c r="G748" s="128"/>
      <c r="H748" s="50"/>
      <c r="I748" s="113"/>
      <c r="J748" s="21"/>
      <c r="K748" s="50">
        <f t="shared" si="70"/>
        <v>0</v>
      </c>
      <c r="L748" s="36"/>
      <c r="M748" s="36"/>
      <c r="N748" s="36"/>
      <c r="O748" s="36"/>
      <c r="P748" s="36"/>
      <c r="Q748" s="36"/>
      <c r="R748" s="36"/>
      <c r="S748" s="36"/>
    </row>
    <row r="749" spans="2:19" hidden="1" x14ac:dyDescent="0.35">
      <c r="B749" s="56"/>
      <c r="C749" s="36"/>
      <c r="D749" s="36"/>
      <c r="E749" s="44"/>
      <c r="F749" s="147"/>
      <c r="G749" s="128"/>
      <c r="H749" s="50"/>
      <c r="I749" s="113"/>
      <c r="J749" s="21"/>
      <c r="K749" s="50">
        <f t="shared" si="70"/>
        <v>0</v>
      </c>
      <c r="L749" s="36"/>
      <c r="M749" s="36"/>
      <c r="N749" s="36"/>
      <c r="O749" s="36"/>
      <c r="P749" s="36"/>
      <c r="Q749" s="36"/>
      <c r="R749" s="36"/>
      <c r="S749" s="36"/>
    </row>
    <row r="750" spans="2:19" hidden="1" x14ac:dyDescent="0.35">
      <c r="B750" s="56"/>
      <c r="C750" s="36"/>
      <c r="D750" s="36"/>
      <c r="E750" s="44"/>
      <c r="F750" s="147"/>
      <c r="G750" s="128"/>
      <c r="H750" s="50"/>
      <c r="I750" s="113"/>
      <c r="J750" s="21"/>
      <c r="K750" s="50">
        <f t="shared" si="70"/>
        <v>0</v>
      </c>
      <c r="L750" s="36"/>
      <c r="M750" s="36"/>
      <c r="N750" s="36"/>
      <c r="O750" s="36"/>
      <c r="P750" s="36"/>
      <c r="Q750" s="36"/>
      <c r="R750" s="36"/>
      <c r="S750" s="36"/>
    </row>
    <row r="751" spans="2:19" hidden="1" x14ac:dyDescent="0.35">
      <c r="B751" s="56"/>
      <c r="C751" s="36"/>
      <c r="D751" s="36"/>
      <c r="E751" s="44"/>
      <c r="F751" s="147"/>
      <c r="G751" s="128"/>
      <c r="H751" s="50"/>
      <c r="I751" s="113"/>
      <c r="J751" s="21"/>
      <c r="K751" s="50">
        <f t="shared" si="70"/>
        <v>0</v>
      </c>
      <c r="L751" s="36"/>
      <c r="M751" s="36"/>
      <c r="N751" s="36"/>
      <c r="O751" s="36"/>
      <c r="P751" s="36"/>
      <c r="Q751" s="36"/>
      <c r="R751" s="36"/>
      <c r="S751" s="36"/>
    </row>
    <row r="752" spans="2:19" hidden="1" x14ac:dyDescent="0.35">
      <c r="B752" s="56"/>
      <c r="C752" s="36"/>
      <c r="D752" s="36"/>
      <c r="E752" s="44"/>
      <c r="F752" s="147"/>
      <c r="G752" s="128"/>
      <c r="H752" s="50"/>
      <c r="I752" s="113"/>
      <c r="J752" s="21"/>
      <c r="K752" s="50">
        <f t="shared" si="70"/>
        <v>0</v>
      </c>
      <c r="L752" s="36"/>
      <c r="M752" s="36"/>
      <c r="N752" s="36"/>
      <c r="O752" s="36"/>
      <c r="P752" s="36"/>
      <c r="Q752" s="36"/>
      <c r="R752" s="36"/>
      <c r="S752" s="36"/>
    </row>
    <row r="753" spans="2:19" hidden="1" x14ac:dyDescent="0.35">
      <c r="B753" s="56"/>
      <c r="C753" s="36"/>
      <c r="D753" s="36"/>
      <c r="E753" s="44"/>
      <c r="F753" s="147"/>
      <c r="G753" s="128"/>
      <c r="H753" s="50"/>
      <c r="I753" s="113"/>
      <c r="J753" s="21"/>
      <c r="K753" s="50">
        <f t="shared" si="70"/>
        <v>0</v>
      </c>
      <c r="L753" s="36"/>
      <c r="M753" s="36"/>
      <c r="N753" s="36"/>
      <c r="O753" s="36"/>
      <c r="P753" s="36"/>
      <c r="Q753" s="36"/>
      <c r="R753" s="36"/>
      <c r="S753" s="36"/>
    </row>
    <row r="754" spans="2:19" hidden="1" x14ac:dyDescent="0.35">
      <c r="B754" s="56"/>
      <c r="C754" s="36"/>
      <c r="D754" s="36"/>
      <c r="E754" s="44"/>
      <c r="F754" s="147"/>
      <c r="G754" s="128"/>
      <c r="H754" s="50"/>
      <c r="I754" s="113"/>
      <c r="J754" s="21"/>
      <c r="K754" s="50">
        <f t="shared" si="70"/>
        <v>0</v>
      </c>
      <c r="L754" s="36"/>
      <c r="M754" s="36"/>
      <c r="N754" s="36"/>
      <c r="O754" s="36"/>
      <c r="P754" s="36"/>
      <c r="Q754" s="36"/>
      <c r="R754" s="36"/>
      <c r="S754" s="36"/>
    </row>
    <row r="755" spans="2:19" hidden="1" x14ac:dyDescent="0.35">
      <c r="B755" s="56"/>
      <c r="C755" s="36"/>
      <c r="D755" s="36"/>
      <c r="E755" s="44"/>
      <c r="F755" s="147"/>
      <c r="G755" s="128"/>
      <c r="H755" s="50"/>
      <c r="I755" s="113"/>
      <c r="J755" s="21"/>
      <c r="K755" s="50">
        <f t="shared" si="70"/>
        <v>0</v>
      </c>
      <c r="L755" s="36"/>
      <c r="M755" s="36"/>
      <c r="N755" s="36"/>
      <c r="O755" s="36"/>
      <c r="P755" s="36"/>
      <c r="Q755" s="36"/>
      <c r="R755" s="36"/>
      <c r="S755" s="36"/>
    </row>
    <row r="756" spans="2:19" hidden="1" x14ac:dyDescent="0.35">
      <c r="B756" s="56"/>
      <c r="C756" s="36"/>
      <c r="D756" s="36"/>
      <c r="E756" s="44"/>
      <c r="F756" s="147"/>
      <c r="G756" s="128"/>
      <c r="H756" s="50"/>
      <c r="I756" s="113"/>
      <c r="J756" s="21"/>
      <c r="K756" s="50">
        <f t="shared" si="70"/>
        <v>0</v>
      </c>
      <c r="L756" s="36"/>
      <c r="M756" s="36"/>
      <c r="N756" s="36"/>
      <c r="O756" s="36"/>
      <c r="P756" s="36"/>
      <c r="Q756" s="36"/>
      <c r="R756" s="36"/>
      <c r="S756" s="36"/>
    </row>
    <row r="757" spans="2:19" hidden="1" x14ac:dyDescent="0.35">
      <c r="B757" s="56"/>
      <c r="C757" s="36"/>
      <c r="D757" s="36"/>
      <c r="E757" s="44"/>
      <c r="F757" s="147"/>
      <c r="G757" s="128"/>
      <c r="H757" s="50"/>
      <c r="I757" s="113"/>
      <c r="J757" s="21"/>
      <c r="K757" s="50">
        <f t="shared" si="70"/>
        <v>0</v>
      </c>
      <c r="L757" s="36"/>
      <c r="M757" s="36"/>
      <c r="N757" s="36"/>
      <c r="O757" s="36"/>
      <c r="P757" s="36"/>
      <c r="Q757" s="36"/>
      <c r="R757" s="36"/>
      <c r="S757" s="36"/>
    </row>
    <row r="758" spans="2:19" hidden="1" x14ac:dyDescent="0.35">
      <c r="B758" s="56"/>
      <c r="C758" s="36"/>
      <c r="D758" s="36"/>
      <c r="E758" s="44"/>
      <c r="F758" s="147"/>
      <c r="G758" s="128"/>
      <c r="H758" s="50"/>
      <c r="I758" s="113"/>
      <c r="J758" s="21"/>
      <c r="K758" s="50">
        <f t="shared" si="70"/>
        <v>0</v>
      </c>
      <c r="L758" s="36"/>
      <c r="M758" s="36"/>
      <c r="N758" s="36"/>
      <c r="O758" s="36"/>
      <c r="P758" s="36"/>
      <c r="Q758" s="36"/>
      <c r="R758" s="36"/>
      <c r="S758" s="36"/>
    </row>
    <row r="759" spans="2:19" hidden="1" x14ac:dyDescent="0.35">
      <c r="B759" s="56"/>
      <c r="C759" s="36"/>
      <c r="D759" s="36"/>
      <c r="E759" s="44"/>
      <c r="F759" s="147"/>
      <c r="G759" s="128"/>
      <c r="H759" s="50"/>
      <c r="I759" s="113"/>
      <c r="J759" s="21"/>
      <c r="K759" s="50">
        <f t="shared" si="70"/>
        <v>0</v>
      </c>
      <c r="L759" s="36"/>
      <c r="M759" s="36"/>
      <c r="N759" s="36"/>
      <c r="O759" s="36"/>
      <c r="P759" s="36"/>
      <c r="Q759" s="36"/>
      <c r="R759" s="36"/>
      <c r="S759" s="36"/>
    </row>
    <row r="760" spans="2:19" hidden="1" x14ac:dyDescent="0.35">
      <c r="B760" s="56"/>
      <c r="C760" s="36"/>
      <c r="D760" s="36"/>
      <c r="E760" s="44"/>
      <c r="F760" s="147"/>
      <c r="G760" s="128"/>
      <c r="H760" s="50"/>
      <c r="I760" s="113"/>
      <c r="J760" s="21"/>
      <c r="K760" s="50">
        <f t="shared" si="70"/>
        <v>0</v>
      </c>
      <c r="L760" s="36"/>
      <c r="M760" s="36"/>
      <c r="N760" s="36"/>
      <c r="O760" s="36"/>
      <c r="P760" s="36"/>
      <c r="Q760" s="36"/>
      <c r="R760" s="36"/>
      <c r="S760" s="36"/>
    </row>
    <row r="761" spans="2:19" hidden="1" x14ac:dyDescent="0.35">
      <c r="B761" s="56"/>
      <c r="C761" s="36"/>
      <c r="D761" s="36"/>
      <c r="E761" s="44"/>
      <c r="F761" s="147"/>
      <c r="G761" s="128"/>
      <c r="H761" s="50"/>
      <c r="I761" s="113"/>
      <c r="J761" s="21"/>
      <c r="K761" s="50">
        <f t="shared" si="70"/>
        <v>0</v>
      </c>
      <c r="L761" s="36"/>
      <c r="M761" s="36"/>
      <c r="N761" s="36"/>
      <c r="O761" s="36"/>
      <c r="P761" s="36"/>
      <c r="Q761" s="36"/>
      <c r="R761" s="36"/>
      <c r="S761" s="36"/>
    </row>
    <row r="762" spans="2:19" hidden="1" x14ac:dyDescent="0.35">
      <c r="B762" s="56"/>
      <c r="C762" s="36"/>
      <c r="D762" s="36"/>
      <c r="E762" s="44"/>
      <c r="F762" s="147"/>
      <c r="G762" s="128"/>
      <c r="H762" s="50"/>
      <c r="I762" s="113"/>
      <c r="J762" s="21"/>
      <c r="K762" s="50">
        <f t="shared" si="70"/>
        <v>0</v>
      </c>
      <c r="L762" s="36"/>
      <c r="M762" s="36"/>
      <c r="N762" s="36"/>
      <c r="O762" s="36"/>
      <c r="P762" s="36"/>
      <c r="Q762" s="36"/>
      <c r="R762" s="36"/>
      <c r="S762" s="36"/>
    </row>
    <row r="763" spans="2:19" hidden="1" x14ac:dyDescent="0.35">
      <c r="B763" s="56"/>
      <c r="C763" s="36"/>
      <c r="D763" s="36"/>
      <c r="E763" s="44"/>
      <c r="F763" s="147"/>
      <c r="G763" s="128"/>
      <c r="H763" s="50"/>
      <c r="I763" s="113"/>
      <c r="J763" s="21"/>
      <c r="K763" s="50">
        <f t="shared" si="70"/>
        <v>0</v>
      </c>
      <c r="L763" s="36"/>
      <c r="M763" s="36"/>
      <c r="N763" s="36"/>
      <c r="O763" s="36"/>
      <c r="P763" s="36"/>
      <c r="Q763" s="36"/>
      <c r="R763" s="36"/>
      <c r="S763" s="36"/>
    </row>
    <row r="764" spans="2:19" hidden="1" x14ac:dyDescent="0.35">
      <c r="B764" s="56"/>
      <c r="C764" s="36"/>
      <c r="D764" s="36"/>
      <c r="E764" s="44"/>
      <c r="F764" s="147"/>
      <c r="G764" s="128"/>
      <c r="H764" s="50"/>
      <c r="I764" s="113"/>
      <c r="J764" s="21"/>
      <c r="K764" s="50">
        <f t="shared" si="70"/>
        <v>0</v>
      </c>
      <c r="L764" s="36"/>
      <c r="M764" s="36"/>
      <c r="N764" s="36"/>
      <c r="O764" s="36"/>
      <c r="P764" s="36"/>
      <c r="Q764" s="36"/>
      <c r="R764" s="36"/>
      <c r="S764" s="36"/>
    </row>
    <row r="765" spans="2:19" hidden="1" x14ac:dyDescent="0.35">
      <c r="B765" s="56"/>
      <c r="C765" s="36"/>
      <c r="D765" s="36"/>
      <c r="E765" s="44"/>
      <c r="F765" s="147"/>
      <c r="G765" s="128"/>
      <c r="H765" s="50"/>
      <c r="I765" s="113"/>
      <c r="J765" s="21"/>
      <c r="K765" s="50">
        <f t="shared" si="70"/>
        <v>0</v>
      </c>
      <c r="L765" s="36"/>
      <c r="M765" s="36"/>
      <c r="N765" s="36"/>
      <c r="O765" s="36"/>
      <c r="P765" s="36"/>
      <c r="Q765" s="36"/>
      <c r="R765" s="36"/>
      <c r="S765" s="36"/>
    </row>
    <row r="766" spans="2:19" hidden="1" x14ac:dyDescent="0.35">
      <c r="B766" s="56"/>
      <c r="C766" s="36"/>
      <c r="D766" s="36"/>
      <c r="E766" s="44"/>
      <c r="F766" s="147"/>
      <c r="G766" s="128"/>
      <c r="H766" s="50"/>
      <c r="I766" s="113"/>
      <c r="J766" s="21"/>
      <c r="K766" s="50">
        <f t="shared" si="70"/>
        <v>0</v>
      </c>
      <c r="L766" s="36"/>
      <c r="M766" s="36"/>
      <c r="N766" s="36"/>
      <c r="O766" s="36"/>
      <c r="P766" s="36"/>
      <c r="Q766" s="36"/>
      <c r="R766" s="36"/>
      <c r="S766" s="36"/>
    </row>
    <row r="767" spans="2:19" hidden="1" x14ac:dyDescent="0.35">
      <c r="B767" s="56"/>
      <c r="C767" s="36"/>
      <c r="D767" s="36"/>
      <c r="E767" s="44"/>
      <c r="F767" s="147"/>
      <c r="G767" s="128"/>
      <c r="H767" s="50"/>
      <c r="I767" s="113"/>
      <c r="J767" s="21"/>
      <c r="K767" s="50">
        <f t="shared" si="70"/>
        <v>0</v>
      </c>
      <c r="L767" s="36"/>
      <c r="M767" s="36"/>
      <c r="N767" s="36"/>
      <c r="O767" s="36"/>
      <c r="P767" s="36"/>
      <c r="Q767" s="36"/>
      <c r="R767" s="36"/>
      <c r="S767" s="36"/>
    </row>
    <row r="768" spans="2:19" hidden="1" x14ac:dyDescent="0.35">
      <c r="B768" s="56"/>
      <c r="C768" s="36"/>
      <c r="D768" s="36"/>
      <c r="E768" s="44"/>
      <c r="F768" s="147"/>
      <c r="G768" s="128"/>
      <c r="H768" s="50"/>
      <c r="I768" s="113"/>
      <c r="J768" s="21"/>
      <c r="K768" s="50">
        <f t="shared" si="70"/>
        <v>0</v>
      </c>
      <c r="L768" s="36"/>
      <c r="M768" s="36"/>
      <c r="N768" s="36"/>
      <c r="O768" s="36"/>
      <c r="P768" s="36"/>
      <c r="Q768" s="36"/>
      <c r="R768" s="36"/>
      <c r="S768" s="36"/>
    </row>
    <row r="769" spans="2:19" hidden="1" x14ac:dyDescent="0.35">
      <c r="B769" s="56"/>
      <c r="C769" s="36"/>
      <c r="D769" s="36"/>
      <c r="E769" s="44"/>
      <c r="F769" s="147"/>
      <c r="G769" s="128"/>
      <c r="H769" s="50"/>
      <c r="I769" s="113"/>
      <c r="J769" s="21"/>
      <c r="K769" s="50">
        <f t="shared" si="70"/>
        <v>0</v>
      </c>
      <c r="L769" s="36"/>
      <c r="M769" s="36"/>
      <c r="N769" s="36"/>
      <c r="O769" s="36"/>
      <c r="P769" s="36"/>
      <c r="Q769" s="36"/>
      <c r="R769" s="36"/>
      <c r="S769" s="36"/>
    </row>
    <row r="770" spans="2:19" hidden="1" x14ac:dyDescent="0.35">
      <c r="B770" s="56"/>
      <c r="C770" s="36"/>
      <c r="D770" s="36"/>
      <c r="E770" s="44"/>
      <c r="F770" s="147"/>
      <c r="G770" s="128"/>
      <c r="H770" s="50"/>
      <c r="I770" s="113"/>
      <c r="J770" s="21"/>
      <c r="K770" s="50">
        <f t="shared" si="70"/>
        <v>0</v>
      </c>
      <c r="L770" s="36"/>
      <c r="M770" s="36"/>
      <c r="N770" s="36"/>
      <c r="O770" s="36"/>
      <c r="P770" s="36"/>
      <c r="Q770" s="36"/>
      <c r="R770" s="36"/>
      <c r="S770" s="36"/>
    </row>
    <row r="771" spans="2:19" hidden="1" x14ac:dyDescent="0.35">
      <c r="B771" s="56"/>
      <c r="C771" s="36"/>
      <c r="D771" s="36"/>
      <c r="E771" s="44"/>
      <c r="F771" s="147"/>
      <c r="G771" s="128"/>
      <c r="H771" s="50"/>
      <c r="I771" s="113"/>
      <c r="J771" s="21"/>
      <c r="K771" s="50">
        <f t="shared" si="70"/>
        <v>0</v>
      </c>
      <c r="L771" s="36"/>
      <c r="M771" s="36"/>
      <c r="N771" s="36"/>
      <c r="O771" s="36"/>
      <c r="P771" s="36"/>
      <c r="Q771" s="36"/>
      <c r="R771" s="36"/>
      <c r="S771" s="36"/>
    </row>
    <row r="772" spans="2:19" hidden="1" x14ac:dyDescent="0.35">
      <c r="B772" s="56"/>
      <c r="C772" s="36"/>
      <c r="D772" s="36"/>
      <c r="E772" s="44"/>
      <c r="F772" s="147"/>
      <c r="G772" s="128"/>
      <c r="H772" s="50"/>
      <c r="I772" s="113"/>
      <c r="J772" s="21"/>
      <c r="K772" s="50">
        <f t="shared" si="70"/>
        <v>0</v>
      </c>
      <c r="L772" s="36"/>
      <c r="M772" s="36"/>
      <c r="N772" s="36"/>
      <c r="O772" s="36"/>
      <c r="P772" s="36"/>
      <c r="Q772" s="36"/>
      <c r="R772" s="36"/>
      <c r="S772" s="36"/>
    </row>
    <row r="773" spans="2:19" hidden="1" x14ac:dyDescent="0.35">
      <c r="B773" s="56"/>
      <c r="C773" s="36"/>
      <c r="D773" s="36"/>
      <c r="E773" s="44"/>
      <c r="F773" s="147"/>
      <c r="G773" s="128"/>
      <c r="H773" s="50"/>
      <c r="I773" s="113"/>
      <c r="J773" s="21"/>
      <c r="K773" s="50">
        <f t="shared" si="70"/>
        <v>0</v>
      </c>
      <c r="L773" s="36"/>
      <c r="M773" s="36"/>
      <c r="N773" s="36"/>
      <c r="O773" s="36"/>
      <c r="P773" s="36"/>
      <c r="Q773" s="36"/>
      <c r="R773" s="36"/>
      <c r="S773" s="36"/>
    </row>
    <row r="774" spans="2:19" hidden="1" x14ac:dyDescent="0.35">
      <c r="B774" s="56"/>
      <c r="C774" s="36"/>
      <c r="D774" s="36"/>
      <c r="E774" s="44"/>
      <c r="F774" s="147"/>
      <c r="G774" s="128"/>
      <c r="H774" s="50"/>
      <c r="I774" s="113"/>
      <c r="J774" s="21"/>
      <c r="K774" s="50">
        <f t="shared" si="70"/>
        <v>0</v>
      </c>
      <c r="L774" s="36"/>
      <c r="M774" s="36"/>
      <c r="N774" s="36"/>
      <c r="O774" s="36"/>
      <c r="P774" s="36"/>
      <c r="Q774" s="36"/>
      <c r="R774" s="36"/>
      <c r="S774" s="36"/>
    </row>
    <row r="775" spans="2:19" hidden="1" x14ac:dyDescent="0.35">
      <c r="B775" s="56"/>
      <c r="C775" s="36"/>
      <c r="D775" s="36"/>
      <c r="E775" s="44"/>
      <c r="F775" s="147"/>
      <c r="G775" s="128"/>
      <c r="H775" s="50"/>
      <c r="I775" s="113"/>
      <c r="J775" s="21"/>
      <c r="K775" s="50">
        <f t="shared" si="70"/>
        <v>0</v>
      </c>
      <c r="L775" s="36"/>
      <c r="M775" s="36"/>
      <c r="N775" s="36"/>
      <c r="O775" s="36"/>
      <c r="P775" s="36"/>
      <c r="Q775" s="36"/>
      <c r="R775" s="36"/>
      <c r="S775" s="36"/>
    </row>
    <row r="776" spans="2:19" hidden="1" x14ac:dyDescent="0.35">
      <c r="B776" s="56"/>
      <c r="C776" s="36"/>
      <c r="D776" s="36"/>
      <c r="E776" s="44"/>
      <c r="F776" s="147"/>
      <c r="G776" s="128"/>
      <c r="H776" s="50"/>
      <c r="I776" s="113"/>
      <c r="J776" s="21"/>
      <c r="K776" s="50">
        <f t="shared" si="70"/>
        <v>0</v>
      </c>
      <c r="L776" s="36"/>
      <c r="M776" s="36"/>
      <c r="N776" s="36"/>
      <c r="O776" s="36"/>
      <c r="P776" s="36"/>
      <c r="Q776" s="36"/>
      <c r="R776" s="36"/>
      <c r="S776" s="36"/>
    </row>
    <row r="777" spans="2:19" hidden="1" x14ac:dyDescent="0.35">
      <c r="B777" s="56"/>
      <c r="C777" s="36"/>
      <c r="D777" s="36"/>
      <c r="E777" s="44"/>
      <c r="F777" s="147"/>
      <c r="G777" s="128"/>
      <c r="H777" s="50"/>
      <c r="I777" s="113"/>
      <c r="J777" s="21"/>
      <c r="K777" s="50">
        <f t="shared" si="70"/>
        <v>0</v>
      </c>
      <c r="L777" s="36"/>
      <c r="M777" s="36"/>
      <c r="N777" s="36"/>
      <c r="O777" s="36"/>
      <c r="P777" s="36"/>
      <c r="Q777" s="36"/>
      <c r="R777" s="36"/>
      <c r="S777" s="36"/>
    </row>
    <row r="778" spans="2:19" hidden="1" x14ac:dyDescent="0.35">
      <c r="B778" s="56"/>
      <c r="C778" s="36"/>
      <c r="D778" s="36"/>
      <c r="E778" s="44"/>
      <c r="F778" s="147"/>
      <c r="G778" s="128"/>
      <c r="H778" s="50"/>
      <c r="I778" s="113"/>
      <c r="J778" s="21"/>
      <c r="K778" s="50">
        <f t="shared" si="70"/>
        <v>0</v>
      </c>
      <c r="L778" s="36"/>
      <c r="M778" s="36"/>
      <c r="N778" s="36"/>
      <c r="O778" s="36"/>
      <c r="P778" s="36"/>
      <c r="Q778" s="36"/>
      <c r="R778" s="36"/>
      <c r="S778" s="36"/>
    </row>
    <row r="779" spans="2:19" hidden="1" x14ac:dyDescent="0.35">
      <c r="B779" s="56"/>
      <c r="C779" s="36"/>
      <c r="D779" s="36"/>
      <c r="E779" s="44"/>
      <c r="F779" s="147"/>
      <c r="G779" s="128"/>
      <c r="H779" s="50"/>
      <c r="I779" s="113"/>
      <c r="J779" s="21"/>
      <c r="K779" s="50">
        <f t="shared" si="70"/>
        <v>0</v>
      </c>
      <c r="L779" s="36"/>
      <c r="M779" s="36"/>
      <c r="N779" s="36"/>
      <c r="O779" s="36"/>
      <c r="P779" s="36"/>
      <c r="Q779" s="36"/>
      <c r="R779" s="36"/>
      <c r="S779" s="36"/>
    </row>
    <row r="780" spans="2:19" hidden="1" x14ac:dyDescent="0.35">
      <c r="B780" s="56"/>
      <c r="C780" s="36"/>
      <c r="D780" s="36"/>
      <c r="E780" s="44"/>
      <c r="F780" s="147"/>
      <c r="G780" s="128"/>
      <c r="H780" s="50"/>
      <c r="I780" s="113"/>
      <c r="J780" s="21"/>
      <c r="K780" s="50">
        <f t="shared" si="70"/>
        <v>0</v>
      </c>
      <c r="L780" s="36"/>
      <c r="M780" s="36"/>
      <c r="N780" s="36"/>
      <c r="O780" s="36"/>
      <c r="P780" s="36"/>
      <c r="Q780" s="36"/>
      <c r="R780" s="36"/>
      <c r="S780" s="36"/>
    </row>
    <row r="781" spans="2:19" hidden="1" x14ac:dyDescent="0.35">
      <c r="B781" s="56"/>
      <c r="C781" s="36"/>
      <c r="D781" s="36"/>
      <c r="E781" s="44"/>
      <c r="F781" s="147"/>
      <c r="G781" s="128"/>
      <c r="H781" s="50"/>
      <c r="I781" s="113"/>
      <c r="J781" s="21"/>
      <c r="K781" s="50">
        <f t="shared" si="70"/>
        <v>0</v>
      </c>
      <c r="L781" s="36"/>
      <c r="M781" s="36"/>
      <c r="N781" s="36"/>
      <c r="O781" s="36"/>
      <c r="P781" s="36"/>
      <c r="Q781" s="36"/>
      <c r="R781" s="36"/>
      <c r="S781" s="36"/>
    </row>
    <row r="782" spans="2:19" hidden="1" x14ac:dyDescent="0.35">
      <c r="B782" s="56"/>
      <c r="C782" s="36"/>
      <c r="D782" s="36"/>
      <c r="E782" s="44"/>
      <c r="F782" s="147"/>
      <c r="G782" s="128"/>
      <c r="H782" s="50"/>
      <c r="I782" s="113"/>
      <c r="J782" s="21"/>
      <c r="K782" s="50">
        <f t="shared" si="70"/>
        <v>0</v>
      </c>
      <c r="L782" s="36"/>
      <c r="M782" s="36"/>
      <c r="N782" s="36"/>
      <c r="O782" s="36"/>
      <c r="P782" s="36"/>
      <c r="Q782" s="36"/>
      <c r="R782" s="36"/>
      <c r="S782" s="36"/>
    </row>
    <row r="783" spans="2:19" hidden="1" x14ac:dyDescent="0.35">
      <c r="B783" s="56"/>
      <c r="C783" s="36"/>
      <c r="D783" s="36"/>
      <c r="E783" s="44"/>
      <c r="F783" s="147"/>
      <c r="G783" s="128"/>
      <c r="H783" s="50"/>
      <c r="I783" s="113"/>
      <c r="J783" s="21"/>
      <c r="K783" s="50">
        <f t="shared" si="70"/>
        <v>0</v>
      </c>
      <c r="L783" s="36"/>
      <c r="M783" s="36"/>
      <c r="N783" s="36"/>
      <c r="O783" s="36"/>
      <c r="P783" s="36"/>
      <c r="Q783" s="36"/>
      <c r="R783" s="36"/>
      <c r="S783" s="36"/>
    </row>
    <row r="784" spans="2:19" hidden="1" x14ac:dyDescent="0.35">
      <c r="B784" s="56"/>
      <c r="C784" s="36"/>
      <c r="D784" s="36"/>
      <c r="E784" s="44"/>
      <c r="F784" s="147"/>
      <c r="G784" s="128"/>
      <c r="H784" s="50"/>
      <c r="I784" s="113"/>
      <c r="J784" s="21"/>
      <c r="K784" s="50">
        <f t="shared" si="70"/>
        <v>0</v>
      </c>
      <c r="L784" s="36"/>
      <c r="M784" s="36"/>
      <c r="N784" s="36"/>
      <c r="O784" s="36"/>
      <c r="P784" s="36"/>
      <c r="Q784" s="36"/>
      <c r="R784" s="36"/>
      <c r="S784" s="36"/>
    </row>
    <row r="785" spans="2:19" hidden="1" x14ac:dyDescent="0.35">
      <c r="B785" s="56"/>
      <c r="C785" s="36"/>
      <c r="D785" s="36"/>
      <c r="E785" s="44"/>
      <c r="F785" s="147"/>
      <c r="G785" s="128"/>
      <c r="H785" s="50"/>
      <c r="I785" s="113"/>
      <c r="J785" s="21"/>
      <c r="K785" s="50">
        <f t="shared" si="70"/>
        <v>0</v>
      </c>
      <c r="L785" s="36"/>
      <c r="M785" s="36"/>
      <c r="N785" s="36"/>
      <c r="O785" s="36"/>
      <c r="P785" s="36"/>
      <c r="Q785" s="36"/>
      <c r="R785" s="36"/>
      <c r="S785" s="36"/>
    </row>
    <row r="786" spans="2:19" hidden="1" x14ac:dyDescent="0.35">
      <c r="B786" s="56"/>
      <c r="C786" s="36"/>
      <c r="D786" s="36"/>
      <c r="E786" s="44"/>
      <c r="F786" s="147"/>
      <c r="G786" s="128"/>
      <c r="H786" s="50"/>
      <c r="I786" s="113"/>
      <c r="J786" s="21"/>
      <c r="K786" s="50">
        <f t="shared" si="70"/>
        <v>0</v>
      </c>
      <c r="L786" s="36"/>
      <c r="M786" s="36"/>
      <c r="N786" s="36"/>
      <c r="O786" s="36"/>
      <c r="P786" s="36"/>
      <c r="Q786" s="36"/>
      <c r="R786" s="36"/>
      <c r="S786" s="36"/>
    </row>
    <row r="787" spans="2:19" hidden="1" x14ac:dyDescent="0.35">
      <c r="B787" s="56"/>
      <c r="C787" s="36"/>
      <c r="D787" s="36"/>
      <c r="E787" s="44"/>
      <c r="F787" s="147"/>
      <c r="G787" s="128"/>
      <c r="H787" s="50"/>
      <c r="I787" s="113"/>
      <c r="J787" s="21"/>
      <c r="K787" s="50">
        <f t="shared" si="70"/>
        <v>0</v>
      </c>
      <c r="L787" s="36"/>
      <c r="M787" s="36"/>
      <c r="N787" s="36"/>
      <c r="O787" s="36"/>
      <c r="P787" s="36"/>
      <c r="Q787" s="36"/>
      <c r="R787" s="36"/>
      <c r="S787" s="36"/>
    </row>
    <row r="788" spans="2:19" hidden="1" x14ac:dyDescent="0.35">
      <c r="B788" s="56"/>
      <c r="C788" s="36"/>
      <c r="D788" s="36"/>
      <c r="E788" s="44"/>
      <c r="F788" s="147"/>
      <c r="G788" s="128"/>
      <c r="H788" s="50"/>
      <c r="I788" s="113"/>
      <c r="J788" s="21"/>
      <c r="K788" s="50">
        <f t="shared" si="70"/>
        <v>0</v>
      </c>
      <c r="L788" s="36"/>
      <c r="M788" s="36"/>
      <c r="N788" s="36"/>
      <c r="O788" s="36"/>
      <c r="P788" s="36"/>
      <c r="Q788" s="36"/>
      <c r="R788" s="36"/>
      <c r="S788" s="36"/>
    </row>
    <row r="789" spans="2:19" hidden="1" x14ac:dyDescent="0.35">
      <c r="B789" s="56"/>
      <c r="C789" s="36"/>
      <c r="D789" s="36"/>
      <c r="E789" s="44"/>
      <c r="F789" s="147"/>
      <c r="G789" s="128"/>
      <c r="H789" s="50"/>
      <c r="I789" s="113"/>
      <c r="J789" s="21"/>
      <c r="K789" s="50">
        <f t="shared" si="70"/>
        <v>0</v>
      </c>
      <c r="L789" s="36"/>
      <c r="M789" s="36"/>
      <c r="N789" s="36"/>
      <c r="O789" s="36"/>
      <c r="P789" s="36"/>
      <c r="Q789" s="36"/>
      <c r="R789" s="36"/>
      <c r="S789" s="36"/>
    </row>
    <row r="790" spans="2:19" hidden="1" x14ac:dyDescent="0.35">
      <c r="B790" s="56"/>
      <c r="C790" s="36"/>
      <c r="D790" s="36"/>
      <c r="E790" s="44"/>
      <c r="F790" s="147"/>
      <c r="G790" s="128"/>
      <c r="H790" s="50"/>
      <c r="I790" s="113"/>
      <c r="J790" s="21"/>
      <c r="K790" s="50">
        <f t="shared" si="70"/>
        <v>0</v>
      </c>
      <c r="L790" s="36"/>
      <c r="M790" s="36"/>
      <c r="N790" s="36"/>
      <c r="O790" s="36"/>
      <c r="P790" s="36"/>
      <c r="Q790" s="36"/>
      <c r="R790" s="36"/>
      <c r="S790" s="36"/>
    </row>
    <row r="791" spans="2:19" hidden="1" x14ac:dyDescent="0.35">
      <c r="B791" s="56"/>
      <c r="C791" s="36"/>
      <c r="D791" s="36"/>
      <c r="E791" s="44"/>
      <c r="F791" s="147"/>
      <c r="G791" s="128"/>
      <c r="H791" s="50"/>
      <c r="I791" s="113"/>
      <c r="J791" s="21"/>
      <c r="K791" s="50">
        <f t="shared" si="70"/>
        <v>0</v>
      </c>
      <c r="L791" s="36"/>
      <c r="M791" s="36"/>
      <c r="N791" s="36"/>
      <c r="O791" s="36"/>
      <c r="P791" s="36"/>
      <c r="Q791" s="36"/>
      <c r="R791" s="36"/>
      <c r="S791" s="36"/>
    </row>
    <row r="792" spans="2:19" hidden="1" x14ac:dyDescent="0.35">
      <c r="B792" s="56"/>
      <c r="C792" s="36"/>
      <c r="D792" s="36"/>
      <c r="E792" s="44"/>
      <c r="F792" s="147"/>
      <c r="G792" s="128"/>
      <c r="H792" s="50"/>
      <c r="I792" s="113"/>
      <c r="J792" s="21"/>
      <c r="K792" s="50">
        <f t="shared" si="70"/>
        <v>0</v>
      </c>
      <c r="L792" s="36"/>
      <c r="M792" s="36"/>
      <c r="N792" s="36"/>
      <c r="O792" s="36"/>
      <c r="P792" s="36"/>
      <c r="Q792" s="36"/>
      <c r="R792" s="36"/>
      <c r="S792" s="36"/>
    </row>
    <row r="793" spans="2:19" hidden="1" x14ac:dyDescent="0.35">
      <c r="B793" s="56"/>
      <c r="C793" s="36"/>
      <c r="D793" s="36"/>
      <c r="E793" s="44"/>
      <c r="F793" s="147"/>
      <c r="G793" s="128"/>
      <c r="H793" s="50"/>
      <c r="I793" s="113"/>
      <c r="J793" s="21"/>
      <c r="K793" s="50">
        <f t="shared" si="70"/>
        <v>0</v>
      </c>
      <c r="L793" s="36"/>
      <c r="M793" s="36"/>
      <c r="N793" s="36"/>
      <c r="O793" s="36"/>
      <c r="P793" s="36"/>
      <c r="Q793" s="36"/>
      <c r="R793" s="36"/>
      <c r="S793" s="36"/>
    </row>
    <row r="794" spans="2:19" hidden="1" x14ac:dyDescent="0.35">
      <c r="B794" s="56"/>
      <c r="C794" s="36"/>
      <c r="D794" s="36"/>
      <c r="E794" s="44"/>
      <c r="F794" s="147"/>
      <c r="G794" s="128"/>
      <c r="H794" s="50"/>
      <c r="I794" s="113"/>
      <c r="J794" s="21"/>
      <c r="K794" s="50">
        <f t="shared" si="70"/>
        <v>0</v>
      </c>
      <c r="L794" s="36"/>
      <c r="M794" s="36"/>
      <c r="N794" s="36"/>
      <c r="O794" s="36"/>
      <c r="P794" s="36"/>
      <c r="Q794" s="36"/>
      <c r="R794" s="36"/>
      <c r="S794" s="36"/>
    </row>
    <row r="795" spans="2:19" hidden="1" x14ac:dyDescent="0.35">
      <c r="B795" s="56"/>
      <c r="C795" s="36"/>
      <c r="D795" s="36"/>
      <c r="E795" s="44"/>
      <c r="F795" s="147"/>
      <c r="G795" s="128"/>
      <c r="H795" s="50"/>
      <c r="I795" s="113"/>
      <c r="J795" s="21"/>
      <c r="K795" s="50">
        <f t="shared" si="70"/>
        <v>0</v>
      </c>
      <c r="L795" s="36"/>
      <c r="M795" s="36"/>
      <c r="N795" s="36"/>
      <c r="O795" s="36"/>
      <c r="P795" s="36"/>
      <c r="Q795" s="36"/>
      <c r="R795" s="36"/>
      <c r="S795" s="36"/>
    </row>
    <row r="796" spans="2:19" hidden="1" x14ac:dyDescent="0.35">
      <c r="B796" s="56"/>
      <c r="C796" s="36"/>
      <c r="D796" s="36"/>
      <c r="E796" s="44"/>
      <c r="F796" s="147"/>
      <c r="G796" s="128"/>
      <c r="H796" s="50"/>
      <c r="I796" s="113"/>
      <c r="J796" s="21"/>
      <c r="K796" s="50">
        <f t="shared" si="70"/>
        <v>0</v>
      </c>
      <c r="L796" s="36"/>
      <c r="M796" s="36"/>
      <c r="N796" s="36"/>
      <c r="O796" s="36"/>
      <c r="P796" s="36"/>
      <c r="Q796" s="36"/>
      <c r="R796" s="36"/>
      <c r="S796" s="36"/>
    </row>
    <row r="797" spans="2:19" hidden="1" x14ac:dyDescent="0.35">
      <c r="B797" s="56"/>
      <c r="C797" s="36"/>
      <c r="D797" s="36"/>
      <c r="E797" s="44"/>
      <c r="F797" s="147"/>
      <c r="G797" s="128"/>
      <c r="H797" s="50"/>
      <c r="I797" s="113"/>
      <c r="J797" s="21"/>
      <c r="K797" s="50">
        <f t="shared" si="70"/>
        <v>0</v>
      </c>
      <c r="L797" s="36"/>
      <c r="M797" s="36"/>
      <c r="N797" s="36"/>
      <c r="O797" s="36"/>
      <c r="P797" s="36"/>
      <c r="Q797" s="36"/>
      <c r="R797" s="36"/>
      <c r="S797" s="36"/>
    </row>
    <row r="798" spans="2:19" hidden="1" x14ac:dyDescent="0.35">
      <c r="B798" s="56"/>
      <c r="C798" s="36"/>
      <c r="D798" s="36"/>
      <c r="E798" s="44"/>
      <c r="F798" s="147"/>
      <c r="G798" s="128"/>
      <c r="H798" s="50"/>
      <c r="I798" s="113"/>
      <c r="J798" s="21"/>
      <c r="K798" s="50">
        <f t="shared" si="70"/>
        <v>0</v>
      </c>
      <c r="L798" s="36"/>
      <c r="M798" s="36"/>
      <c r="N798" s="36"/>
      <c r="O798" s="36"/>
      <c r="P798" s="36"/>
      <c r="Q798" s="36"/>
      <c r="R798" s="36"/>
      <c r="S798" s="36"/>
    </row>
    <row r="799" spans="2:19" hidden="1" x14ac:dyDescent="0.35">
      <c r="B799" s="56"/>
      <c r="C799" s="36"/>
      <c r="D799" s="36"/>
      <c r="E799" s="44"/>
      <c r="F799" s="147"/>
      <c r="G799" s="128"/>
      <c r="H799" s="50"/>
      <c r="I799" s="113"/>
      <c r="J799" s="21"/>
      <c r="K799" s="50">
        <f t="shared" si="70"/>
        <v>0</v>
      </c>
      <c r="L799" s="36"/>
      <c r="M799" s="36"/>
      <c r="N799" s="36"/>
      <c r="O799" s="36"/>
      <c r="P799" s="36"/>
      <c r="Q799" s="36"/>
      <c r="R799" s="36"/>
      <c r="S799" s="36"/>
    </row>
    <row r="800" spans="2:19" hidden="1" x14ac:dyDescent="0.35">
      <c r="B800" s="56"/>
      <c r="C800" s="36"/>
      <c r="D800" s="36"/>
      <c r="E800" s="44"/>
      <c r="F800" s="147"/>
      <c r="G800" s="128"/>
      <c r="H800" s="50"/>
      <c r="I800" s="113"/>
      <c r="J800" s="21"/>
      <c r="K800" s="50">
        <f t="shared" si="70"/>
        <v>0</v>
      </c>
      <c r="L800" s="36"/>
      <c r="M800" s="36"/>
      <c r="N800" s="36"/>
      <c r="O800" s="36"/>
      <c r="P800" s="36"/>
      <c r="Q800" s="36"/>
      <c r="R800" s="36"/>
      <c r="S800" s="36"/>
    </row>
    <row r="801" spans="2:19" hidden="1" x14ac:dyDescent="0.35">
      <c r="B801" s="56"/>
      <c r="C801" s="36"/>
      <c r="D801" s="36"/>
      <c r="E801" s="44"/>
      <c r="F801" s="147"/>
      <c r="G801" s="128"/>
      <c r="H801" s="50"/>
      <c r="I801" s="113"/>
      <c r="J801" s="21"/>
      <c r="K801" s="50">
        <f t="shared" si="70"/>
        <v>0</v>
      </c>
      <c r="L801" s="36"/>
      <c r="M801" s="36"/>
      <c r="N801" s="36"/>
      <c r="O801" s="36"/>
      <c r="P801" s="36"/>
      <c r="Q801" s="36"/>
      <c r="R801" s="36"/>
      <c r="S801" s="36"/>
    </row>
    <row r="802" spans="2:19" hidden="1" x14ac:dyDescent="0.35">
      <c r="B802" s="56"/>
      <c r="C802" s="36"/>
      <c r="D802" s="36"/>
      <c r="E802" s="44"/>
      <c r="F802" s="147"/>
      <c r="G802" s="128"/>
      <c r="H802" s="50"/>
      <c r="I802" s="113"/>
      <c r="J802" s="21"/>
      <c r="K802" s="50">
        <f t="shared" si="70"/>
        <v>0</v>
      </c>
      <c r="L802" s="36"/>
      <c r="M802" s="36"/>
      <c r="N802" s="36"/>
      <c r="O802" s="36"/>
      <c r="P802" s="36"/>
      <c r="Q802" s="36"/>
      <c r="R802" s="36"/>
      <c r="S802" s="36"/>
    </row>
    <row r="803" spans="2:19" hidden="1" x14ac:dyDescent="0.35">
      <c r="B803" s="56"/>
      <c r="C803" s="36"/>
      <c r="D803" s="36"/>
      <c r="E803" s="44"/>
      <c r="F803" s="147"/>
      <c r="G803" s="128"/>
      <c r="H803" s="50"/>
      <c r="I803" s="113"/>
      <c r="J803" s="21"/>
      <c r="K803" s="50">
        <f t="shared" si="70"/>
        <v>0</v>
      </c>
      <c r="L803" s="36"/>
      <c r="M803" s="36"/>
      <c r="N803" s="36"/>
      <c r="O803" s="36"/>
      <c r="P803" s="36"/>
      <c r="Q803" s="36"/>
      <c r="R803" s="36"/>
      <c r="S803" s="36"/>
    </row>
    <row r="804" spans="2:19" hidden="1" x14ac:dyDescent="0.35">
      <c r="B804" s="56"/>
      <c r="C804" s="36"/>
      <c r="D804" s="36"/>
      <c r="E804" s="44"/>
      <c r="F804" s="147"/>
      <c r="G804" s="128"/>
      <c r="H804" s="50"/>
      <c r="I804" s="113"/>
      <c r="J804" s="21"/>
      <c r="K804" s="50">
        <f t="shared" si="70"/>
        <v>0</v>
      </c>
      <c r="L804" s="36"/>
      <c r="M804" s="36"/>
      <c r="N804" s="36"/>
      <c r="O804" s="36"/>
      <c r="P804" s="36"/>
      <c r="Q804" s="36"/>
      <c r="R804" s="36"/>
      <c r="S804" s="36"/>
    </row>
    <row r="805" spans="2:19" hidden="1" x14ac:dyDescent="0.35">
      <c r="B805" s="56"/>
      <c r="C805" s="36"/>
      <c r="D805" s="36"/>
      <c r="E805" s="44"/>
      <c r="F805" s="147"/>
      <c r="G805" s="128"/>
      <c r="H805" s="50"/>
      <c r="I805" s="113"/>
      <c r="J805" s="21"/>
      <c r="K805" s="50">
        <f t="shared" si="70"/>
        <v>0</v>
      </c>
      <c r="L805" s="36"/>
      <c r="M805" s="36"/>
      <c r="N805" s="36"/>
      <c r="O805" s="36"/>
      <c r="P805" s="36"/>
      <c r="Q805" s="36"/>
      <c r="R805" s="36"/>
      <c r="S805" s="36"/>
    </row>
    <row r="806" spans="2:19" hidden="1" x14ac:dyDescent="0.35">
      <c r="B806" s="56"/>
      <c r="C806" s="36"/>
      <c r="D806" s="36"/>
      <c r="E806" s="44"/>
      <c r="F806" s="147"/>
      <c r="G806" s="128"/>
      <c r="H806" s="50"/>
      <c r="I806" s="113"/>
      <c r="J806" s="21"/>
      <c r="K806" s="50">
        <f t="shared" si="70"/>
        <v>0</v>
      </c>
      <c r="L806" s="36"/>
      <c r="M806" s="36"/>
      <c r="N806" s="36"/>
      <c r="O806" s="36"/>
      <c r="P806" s="36"/>
      <c r="Q806" s="36"/>
      <c r="R806" s="36"/>
      <c r="S806" s="36"/>
    </row>
    <row r="807" spans="2:19" hidden="1" x14ac:dyDescent="0.35">
      <c r="B807" s="56"/>
      <c r="C807" s="36"/>
      <c r="D807" s="36"/>
      <c r="E807" s="44"/>
      <c r="F807" s="147"/>
      <c r="G807" s="128"/>
      <c r="H807" s="50"/>
      <c r="I807" s="113"/>
      <c r="J807" s="21"/>
      <c r="K807" s="50">
        <f t="shared" si="70"/>
        <v>0</v>
      </c>
      <c r="L807" s="36"/>
      <c r="M807" s="36"/>
      <c r="N807" s="36"/>
      <c r="O807" s="36"/>
      <c r="P807" s="36"/>
      <c r="Q807" s="36"/>
      <c r="R807" s="36"/>
      <c r="S807" s="36"/>
    </row>
    <row r="808" spans="2:19" hidden="1" x14ac:dyDescent="0.35">
      <c r="B808" s="56"/>
      <c r="C808" s="36"/>
      <c r="D808" s="36"/>
      <c r="E808" s="44"/>
      <c r="F808" s="147"/>
      <c r="G808" s="128"/>
      <c r="H808" s="50"/>
      <c r="I808" s="113"/>
      <c r="J808" s="21"/>
      <c r="K808" s="50">
        <f t="shared" si="70"/>
        <v>0</v>
      </c>
      <c r="L808" s="36"/>
      <c r="M808" s="36"/>
      <c r="N808" s="36"/>
      <c r="O808" s="36"/>
      <c r="P808" s="36"/>
      <c r="Q808" s="36"/>
      <c r="R808" s="36"/>
      <c r="S808" s="36"/>
    </row>
    <row r="809" spans="2:19" hidden="1" x14ac:dyDescent="0.35">
      <c r="B809" s="56"/>
      <c r="C809" s="36"/>
      <c r="D809" s="36"/>
      <c r="E809" s="44"/>
      <c r="F809" s="147"/>
      <c r="G809" s="128"/>
      <c r="H809" s="50"/>
      <c r="I809" s="113"/>
      <c r="J809" s="21"/>
      <c r="K809" s="50">
        <f t="shared" ref="K809:K872" si="71">F809+G809-H809-J809</f>
        <v>0</v>
      </c>
      <c r="L809" s="36"/>
      <c r="M809" s="36"/>
      <c r="N809" s="36"/>
      <c r="O809" s="36"/>
      <c r="P809" s="36"/>
      <c r="Q809" s="36"/>
      <c r="R809" s="36"/>
      <c r="S809" s="36"/>
    </row>
    <row r="810" spans="2:19" hidden="1" x14ac:dyDescent="0.35">
      <c r="B810" s="56"/>
      <c r="C810" s="36"/>
      <c r="D810" s="36"/>
      <c r="E810" s="44"/>
      <c r="F810" s="147"/>
      <c r="G810" s="128"/>
      <c r="H810" s="50"/>
      <c r="I810" s="113"/>
      <c r="J810" s="21"/>
      <c r="K810" s="50">
        <f t="shared" si="71"/>
        <v>0</v>
      </c>
      <c r="L810" s="36"/>
      <c r="M810" s="36"/>
      <c r="N810" s="36"/>
      <c r="O810" s="36"/>
      <c r="P810" s="36"/>
      <c r="Q810" s="36"/>
      <c r="R810" s="36"/>
      <c r="S810" s="36"/>
    </row>
    <row r="811" spans="2:19" hidden="1" x14ac:dyDescent="0.35">
      <c r="B811" s="56"/>
      <c r="C811" s="36"/>
      <c r="D811" s="36"/>
      <c r="E811" s="44"/>
      <c r="F811" s="147"/>
      <c r="G811" s="128"/>
      <c r="H811" s="50"/>
      <c r="I811" s="113"/>
      <c r="J811" s="21"/>
      <c r="K811" s="50">
        <f t="shared" si="71"/>
        <v>0</v>
      </c>
      <c r="L811" s="36"/>
      <c r="M811" s="36"/>
      <c r="N811" s="36"/>
      <c r="O811" s="36"/>
      <c r="P811" s="36"/>
      <c r="Q811" s="36"/>
      <c r="R811" s="36"/>
      <c r="S811" s="36"/>
    </row>
    <row r="812" spans="2:19" hidden="1" x14ac:dyDescent="0.35">
      <c r="B812" s="56"/>
      <c r="C812" s="36"/>
      <c r="D812" s="36"/>
      <c r="E812" s="44"/>
      <c r="F812" s="147"/>
      <c r="G812" s="128"/>
      <c r="H812" s="50"/>
      <c r="I812" s="113"/>
      <c r="J812" s="21"/>
      <c r="K812" s="50">
        <f t="shared" si="71"/>
        <v>0</v>
      </c>
      <c r="L812" s="36"/>
      <c r="M812" s="36"/>
      <c r="N812" s="36"/>
      <c r="O812" s="36"/>
      <c r="P812" s="36"/>
      <c r="Q812" s="36"/>
      <c r="R812" s="36"/>
      <c r="S812" s="36"/>
    </row>
    <row r="813" spans="2:19" hidden="1" x14ac:dyDescent="0.35">
      <c r="B813" s="56"/>
      <c r="C813" s="36"/>
      <c r="D813" s="36"/>
      <c r="E813" s="44"/>
      <c r="F813" s="147"/>
      <c r="G813" s="128"/>
      <c r="H813" s="50"/>
      <c r="I813" s="113"/>
      <c r="J813" s="21"/>
      <c r="K813" s="50">
        <f t="shared" si="71"/>
        <v>0</v>
      </c>
      <c r="L813" s="36"/>
      <c r="M813" s="36"/>
      <c r="N813" s="36"/>
      <c r="O813" s="36"/>
      <c r="P813" s="36"/>
      <c r="Q813" s="36"/>
      <c r="R813" s="36"/>
      <c r="S813" s="36"/>
    </row>
    <row r="814" spans="2:19" hidden="1" x14ac:dyDescent="0.35">
      <c r="B814" s="56"/>
      <c r="C814" s="36"/>
      <c r="D814" s="36"/>
      <c r="E814" s="44"/>
      <c r="F814" s="147"/>
      <c r="G814" s="128"/>
      <c r="H814" s="50"/>
      <c r="I814" s="113"/>
      <c r="J814" s="21"/>
      <c r="K814" s="50">
        <f t="shared" si="71"/>
        <v>0</v>
      </c>
      <c r="L814" s="36"/>
      <c r="M814" s="36"/>
      <c r="N814" s="36"/>
      <c r="O814" s="36"/>
      <c r="P814" s="36"/>
      <c r="Q814" s="36"/>
      <c r="R814" s="36"/>
      <c r="S814" s="36"/>
    </row>
    <row r="815" spans="2:19" hidden="1" x14ac:dyDescent="0.35">
      <c r="B815" s="56"/>
      <c r="C815" s="36"/>
      <c r="D815" s="36"/>
      <c r="E815" s="44"/>
      <c r="F815" s="147"/>
      <c r="G815" s="128"/>
      <c r="H815" s="50"/>
      <c r="I815" s="113"/>
      <c r="J815" s="21"/>
      <c r="K815" s="50">
        <f t="shared" si="71"/>
        <v>0</v>
      </c>
      <c r="L815" s="36"/>
      <c r="M815" s="36"/>
      <c r="N815" s="36"/>
      <c r="O815" s="36"/>
      <c r="P815" s="36"/>
      <c r="Q815" s="36"/>
      <c r="R815" s="36"/>
      <c r="S815" s="36"/>
    </row>
    <row r="816" spans="2:19" hidden="1" x14ac:dyDescent="0.35">
      <c r="B816" s="56"/>
      <c r="C816" s="36"/>
      <c r="D816" s="36"/>
      <c r="E816" s="44"/>
      <c r="F816" s="147"/>
      <c r="G816" s="128"/>
      <c r="H816" s="50"/>
      <c r="I816" s="113"/>
      <c r="J816" s="21"/>
      <c r="K816" s="50">
        <f t="shared" si="71"/>
        <v>0</v>
      </c>
      <c r="L816" s="36"/>
      <c r="M816" s="36"/>
      <c r="N816" s="36"/>
      <c r="O816" s="36"/>
      <c r="P816" s="36"/>
      <c r="Q816" s="36"/>
      <c r="R816" s="36"/>
      <c r="S816" s="36"/>
    </row>
    <row r="817" spans="2:19" hidden="1" x14ac:dyDescent="0.35">
      <c r="B817" s="56"/>
      <c r="C817" s="36"/>
      <c r="D817" s="36"/>
      <c r="E817" s="44"/>
      <c r="F817" s="147"/>
      <c r="G817" s="128"/>
      <c r="H817" s="50"/>
      <c r="I817" s="113"/>
      <c r="J817" s="21"/>
      <c r="K817" s="50">
        <f t="shared" si="71"/>
        <v>0</v>
      </c>
      <c r="L817" s="36"/>
      <c r="M817" s="36"/>
      <c r="N817" s="36"/>
      <c r="O817" s="36"/>
      <c r="P817" s="36"/>
      <c r="Q817" s="36"/>
      <c r="R817" s="36"/>
      <c r="S817" s="36"/>
    </row>
    <row r="818" spans="2:19" hidden="1" x14ac:dyDescent="0.35">
      <c r="B818" s="56"/>
      <c r="C818" s="36"/>
      <c r="D818" s="36"/>
      <c r="E818" s="44"/>
      <c r="F818" s="147"/>
      <c r="G818" s="128"/>
      <c r="H818" s="50"/>
      <c r="I818" s="113"/>
      <c r="J818" s="21"/>
      <c r="K818" s="50">
        <f t="shared" si="71"/>
        <v>0</v>
      </c>
      <c r="L818" s="36"/>
      <c r="M818" s="36"/>
      <c r="N818" s="36"/>
      <c r="O818" s="36"/>
      <c r="P818" s="36"/>
      <c r="Q818" s="36"/>
      <c r="R818" s="36"/>
      <c r="S818" s="36"/>
    </row>
    <row r="819" spans="2:19" hidden="1" x14ac:dyDescent="0.35">
      <c r="B819" s="56"/>
      <c r="C819" s="36"/>
      <c r="D819" s="36"/>
      <c r="E819" s="44"/>
      <c r="F819" s="147"/>
      <c r="G819" s="128"/>
      <c r="H819" s="50"/>
      <c r="I819" s="113"/>
      <c r="J819" s="21"/>
      <c r="K819" s="50">
        <f t="shared" si="71"/>
        <v>0</v>
      </c>
      <c r="L819" s="36"/>
      <c r="M819" s="36"/>
      <c r="N819" s="36"/>
      <c r="O819" s="36"/>
      <c r="P819" s="36"/>
      <c r="Q819" s="36"/>
      <c r="R819" s="36"/>
      <c r="S819" s="36"/>
    </row>
    <row r="820" spans="2:19" hidden="1" x14ac:dyDescent="0.35">
      <c r="B820" s="56"/>
      <c r="C820" s="36"/>
      <c r="D820" s="36"/>
      <c r="E820" s="44"/>
      <c r="F820" s="147"/>
      <c r="G820" s="128"/>
      <c r="H820" s="50"/>
      <c r="I820" s="113"/>
      <c r="J820" s="21"/>
      <c r="K820" s="50">
        <f t="shared" si="71"/>
        <v>0</v>
      </c>
      <c r="L820" s="36"/>
      <c r="M820" s="36"/>
      <c r="N820" s="36"/>
      <c r="O820" s="36"/>
      <c r="P820" s="36"/>
      <c r="Q820" s="36"/>
      <c r="R820" s="36"/>
      <c r="S820" s="36"/>
    </row>
    <row r="821" spans="2:19" hidden="1" x14ac:dyDescent="0.35">
      <c r="B821" s="56"/>
      <c r="C821" s="36"/>
      <c r="D821" s="36"/>
      <c r="E821" s="44"/>
      <c r="F821" s="147"/>
      <c r="G821" s="128"/>
      <c r="H821" s="50"/>
      <c r="I821" s="113"/>
      <c r="J821" s="21"/>
      <c r="K821" s="50">
        <f t="shared" si="71"/>
        <v>0</v>
      </c>
      <c r="L821" s="36"/>
      <c r="M821" s="36"/>
      <c r="N821" s="36"/>
      <c r="O821" s="36"/>
      <c r="P821" s="36"/>
      <c r="Q821" s="36"/>
      <c r="R821" s="36"/>
      <c r="S821" s="36"/>
    </row>
    <row r="822" spans="2:19" hidden="1" x14ac:dyDescent="0.35">
      <c r="B822" s="56"/>
      <c r="C822" s="36"/>
      <c r="D822" s="36"/>
      <c r="E822" s="44"/>
      <c r="F822" s="147"/>
      <c r="G822" s="128"/>
      <c r="H822" s="50"/>
      <c r="I822" s="113"/>
      <c r="J822" s="21"/>
      <c r="K822" s="50">
        <f t="shared" si="71"/>
        <v>0</v>
      </c>
      <c r="L822" s="36"/>
      <c r="M822" s="36"/>
      <c r="N822" s="36"/>
      <c r="O822" s="36"/>
      <c r="P822" s="36"/>
      <c r="Q822" s="36"/>
      <c r="R822" s="36"/>
      <c r="S822" s="36"/>
    </row>
    <row r="823" spans="2:19" hidden="1" x14ac:dyDescent="0.35">
      <c r="B823" s="56"/>
      <c r="C823" s="36"/>
      <c r="D823" s="36"/>
      <c r="E823" s="44"/>
      <c r="F823" s="147"/>
      <c r="G823" s="128"/>
      <c r="H823" s="50"/>
      <c r="I823" s="113"/>
      <c r="J823" s="21"/>
      <c r="K823" s="50">
        <f t="shared" si="71"/>
        <v>0</v>
      </c>
      <c r="L823" s="36"/>
      <c r="M823" s="36"/>
      <c r="N823" s="36"/>
      <c r="O823" s="36"/>
      <c r="P823" s="36"/>
      <c r="Q823" s="36"/>
      <c r="R823" s="36"/>
      <c r="S823" s="36"/>
    </row>
    <row r="824" spans="2:19" hidden="1" x14ac:dyDescent="0.35">
      <c r="B824" s="56"/>
      <c r="C824" s="36"/>
      <c r="D824" s="36"/>
      <c r="E824" s="44"/>
      <c r="F824" s="147"/>
      <c r="G824" s="128"/>
      <c r="H824" s="50"/>
      <c r="I824" s="113"/>
      <c r="J824" s="21"/>
      <c r="K824" s="50">
        <f t="shared" si="71"/>
        <v>0</v>
      </c>
      <c r="L824" s="36"/>
      <c r="M824" s="36"/>
      <c r="N824" s="36"/>
      <c r="O824" s="36"/>
      <c r="P824" s="36"/>
      <c r="Q824" s="36"/>
      <c r="R824" s="36"/>
      <c r="S824" s="36"/>
    </row>
    <row r="825" spans="2:19" hidden="1" x14ac:dyDescent="0.35">
      <c r="B825" s="56"/>
      <c r="C825" s="36"/>
      <c r="D825" s="36"/>
      <c r="E825" s="44"/>
      <c r="F825" s="147"/>
      <c r="G825" s="128"/>
      <c r="H825" s="50"/>
      <c r="I825" s="113"/>
      <c r="J825" s="21"/>
      <c r="K825" s="50">
        <f t="shared" si="71"/>
        <v>0</v>
      </c>
      <c r="L825" s="36"/>
      <c r="M825" s="36"/>
      <c r="N825" s="36"/>
      <c r="O825" s="36"/>
      <c r="P825" s="36"/>
      <c r="Q825" s="36"/>
      <c r="R825" s="36"/>
      <c r="S825" s="36"/>
    </row>
    <row r="826" spans="2:19" hidden="1" x14ac:dyDescent="0.35">
      <c r="B826" s="56"/>
      <c r="C826" s="36"/>
      <c r="D826" s="36"/>
      <c r="E826" s="44"/>
      <c r="F826" s="147"/>
      <c r="G826" s="128"/>
      <c r="H826" s="50"/>
      <c r="I826" s="113"/>
      <c r="J826" s="21"/>
      <c r="K826" s="50">
        <f t="shared" si="71"/>
        <v>0</v>
      </c>
      <c r="L826" s="36"/>
      <c r="M826" s="36"/>
      <c r="N826" s="36"/>
      <c r="O826" s="36"/>
      <c r="P826" s="36"/>
      <c r="Q826" s="36"/>
      <c r="R826" s="36"/>
      <c r="S826" s="36"/>
    </row>
    <row r="827" spans="2:19" hidden="1" x14ac:dyDescent="0.35">
      <c r="B827" s="56"/>
      <c r="C827" s="36"/>
      <c r="D827" s="36"/>
      <c r="E827" s="44"/>
      <c r="F827" s="147"/>
      <c r="G827" s="128"/>
      <c r="H827" s="50"/>
      <c r="I827" s="113"/>
      <c r="J827" s="21"/>
      <c r="K827" s="50">
        <f t="shared" si="71"/>
        <v>0</v>
      </c>
      <c r="L827" s="36"/>
      <c r="M827" s="36"/>
      <c r="N827" s="36"/>
      <c r="O827" s="36"/>
      <c r="P827" s="36"/>
      <c r="Q827" s="36"/>
      <c r="R827" s="36"/>
      <c r="S827" s="36"/>
    </row>
    <row r="828" spans="2:19" hidden="1" x14ac:dyDescent="0.35">
      <c r="B828" s="56"/>
      <c r="C828" s="36"/>
      <c r="D828" s="36"/>
      <c r="E828" s="44"/>
      <c r="F828" s="147"/>
      <c r="G828" s="128"/>
      <c r="H828" s="50"/>
      <c r="I828" s="113"/>
      <c r="J828" s="21"/>
      <c r="K828" s="50">
        <f t="shared" si="71"/>
        <v>0</v>
      </c>
      <c r="L828" s="36"/>
      <c r="M828" s="36"/>
      <c r="N828" s="36"/>
      <c r="O828" s="36"/>
      <c r="P828" s="36"/>
      <c r="Q828" s="36"/>
      <c r="R828" s="36"/>
      <c r="S828" s="36"/>
    </row>
    <row r="829" spans="2:19" hidden="1" x14ac:dyDescent="0.35">
      <c r="B829" s="56"/>
      <c r="C829" s="36"/>
      <c r="D829" s="36"/>
      <c r="E829" s="44"/>
      <c r="F829" s="147"/>
      <c r="G829" s="128"/>
      <c r="H829" s="50"/>
      <c r="I829" s="113"/>
      <c r="J829" s="21"/>
      <c r="K829" s="50">
        <f t="shared" si="71"/>
        <v>0</v>
      </c>
      <c r="L829" s="36"/>
      <c r="M829" s="36"/>
      <c r="N829" s="36"/>
      <c r="O829" s="36"/>
      <c r="P829" s="36"/>
      <c r="Q829" s="36"/>
      <c r="R829" s="36"/>
      <c r="S829" s="36"/>
    </row>
    <row r="830" spans="2:19" hidden="1" x14ac:dyDescent="0.35">
      <c r="F830" s="58"/>
      <c r="G830" s="51"/>
      <c r="H830" s="50"/>
      <c r="I830" s="113"/>
      <c r="J830" s="21"/>
      <c r="K830" s="6">
        <f t="shared" si="71"/>
        <v>0</v>
      </c>
      <c r="L830" s="36"/>
      <c r="M830" s="36"/>
      <c r="N830" s="36"/>
      <c r="O830" s="36"/>
      <c r="P830" s="36"/>
      <c r="Q830" s="36"/>
      <c r="R830" s="36"/>
    </row>
    <row r="831" spans="2:19" hidden="1" x14ac:dyDescent="0.35">
      <c r="F831" s="58"/>
      <c r="G831" s="51"/>
      <c r="H831" s="50"/>
      <c r="I831" s="113"/>
      <c r="J831" s="21"/>
      <c r="K831" s="6">
        <f t="shared" si="71"/>
        <v>0</v>
      </c>
      <c r="L831" s="36"/>
      <c r="M831" s="36"/>
      <c r="N831" s="36"/>
      <c r="O831" s="36"/>
      <c r="P831" s="36"/>
      <c r="Q831" s="36"/>
      <c r="R831" s="36"/>
    </row>
    <row r="832" spans="2:19" hidden="1" x14ac:dyDescent="0.35">
      <c r="F832" s="58"/>
      <c r="G832" s="51"/>
      <c r="H832" s="50"/>
      <c r="I832" s="113"/>
      <c r="J832" s="21"/>
      <c r="K832" s="6">
        <f t="shared" si="71"/>
        <v>0</v>
      </c>
      <c r="L832" s="36"/>
      <c r="M832" s="36"/>
      <c r="N832" s="36"/>
      <c r="O832" s="36"/>
      <c r="P832" s="36"/>
      <c r="Q832" s="36"/>
      <c r="R832" s="36"/>
    </row>
    <row r="833" spans="6:18" hidden="1" x14ac:dyDescent="0.35">
      <c r="F833" s="58"/>
      <c r="G833" s="51"/>
      <c r="H833" s="50"/>
      <c r="I833" s="113"/>
      <c r="J833" s="21"/>
      <c r="K833" s="6">
        <f t="shared" si="71"/>
        <v>0</v>
      </c>
      <c r="L833" s="36"/>
      <c r="M833" s="36"/>
      <c r="N833" s="36"/>
      <c r="O833" s="36"/>
      <c r="P833" s="36"/>
      <c r="Q833" s="36"/>
      <c r="R833" s="36"/>
    </row>
    <row r="834" spans="6:18" hidden="1" x14ac:dyDescent="0.35">
      <c r="F834" s="58"/>
      <c r="G834" s="51"/>
      <c r="H834" s="50"/>
      <c r="I834" s="113"/>
      <c r="J834" s="21"/>
      <c r="K834" s="6">
        <f t="shared" si="71"/>
        <v>0</v>
      </c>
      <c r="L834" s="36"/>
      <c r="M834" s="36"/>
      <c r="N834" s="36"/>
      <c r="O834" s="36"/>
      <c r="P834" s="36"/>
      <c r="Q834" s="36"/>
      <c r="R834" s="36"/>
    </row>
    <row r="835" spans="6:18" hidden="1" x14ac:dyDescent="0.35">
      <c r="F835" s="58"/>
      <c r="G835" s="51"/>
      <c r="H835" s="50"/>
      <c r="I835" s="113"/>
      <c r="J835" s="21"/>
      <c r="K835" s="6">
        <f t="shared" si="71"/>
        <v>0</v>
      </c>
      <c r="L835" s="36"/>
      <c r="M835" s="36"/>
      <c r="N835" s="36"/>
      <c r="O835" s="36"/>
      <c r="P835" s="36"/>
      <c r="Q835" s="36"/>
      <c r="R835" s="36"/>
    </row>
    <row r="836" spans="6:18" hidden="1" x14ac:dyDescent="0.35">
      <c r="F836" s="58"/>
      <c r="G836" s="51"/>
      <c r="H836" s="50"/>
      <c r="I836" s="113"/>
      <c r="J836" s="21"/>
      <c r="K836" s="6">
        <f t="shared" si="71"/>
        <v>0</v>
      </c>
      <c r="L836" s="36"/>
      <c r="M836" s="36"/>
      <c r="N836" s="36"/>
      <c r="O836" s="36"/>
      <c r="P836" s="36"/>
      <c r="Q836" s="36"/>
      <c r="R836" s="36"/>
    </row>
    <row r="837" spans="6:18" hidden="1" x14ac:dyDescent="0.35">
      <c r="F837" s="58"/>
      <c r="G837" s="51"/>
      <c r="H837" s="50"/>
      <c r="I837" s="113"/>
      <c r="J837" s="21"/>
      <c r="K837" s="6">
        <f t="shared" si="71"/>
        <v>0</v>
      </c>
      <c r="L837" s="36"/>
      <c r="M837" s="36"/>
      <c r="N837" s="36"/>
      <c r="O837" s="36"/>
      <c r="P837" s="36"/>
      <c r="Q837" s="36"/>
      <c r="R837" s="36"/>
    </row>
    <row r="838" spans="6:18" hidden="1" x14ac:dyDescent="0.35">
      <c r="F838" s="58"/>
      <c r="G838" s="51"/>
      <c r="H838" s="50"/>
      <c r="I838" s="113"/>
      <c r="J838" s="21"/>
      <c r="K838" s="6">
        <f t="shared" si="71"/>
        <v>0</v>
      </c>
      <c r="L838" s="36"/>
      <c r="M838" s="36"/>
      <c r="N838" s="36"/>
      <c r="O838" s="36"/>
      <c r="P838" s="36"/>
      <c r="Q838" s="36"/>
      <c r="R838" s="36"/>
    </row>
    <row r="839" spans="6:18" hidden="1" x14ac:dyDescent="0.35">
      <c r="F839" s="58"/>
      <c r="G839" s="51"/>
      <c r="H839" s="50"/>
      <c r="I839" s="113"/>
      <c r="J839" s="21"/>
      <c r="K839" s="6">
        <f t="shared" si="71"/>
        <v>0</v>
      </c>
      <c r="L839" s="36"/>
      <c r="M839" s="36"/>
      <c r="N839" s="36"/>
      <c r="O839" s="36"/>
      <c r="P839" s="36"/>
      <c r="Q839" s="36"/>
      <c r="R839" s="36"/>
    </row>
    <row r="840" spans="6:18" hidden="1" x14ac:dyDescent="0.35">
      <c r="F840" s="58"/>
      <c r="G840" s="51"/>
      <c r="H840" s="50"/>
      <c r="I840" s="113"/>
      <c r="J840" s="21"/>
      <c r="K840" s="6">
        <f t="shared" si="71"/>
        <v>0</v>
      </c>
      <c r="L840" s="36"/>
      <c r="M840" s="36"/>
      <c r="N840" s="36"/>
      <c r="O840" s="36"/>
      <c r="P840" s="36"/>
      <c r="Q840" s="36"/>
      <c r="R840" s="36"/>
    </row>
    <row r="841" spans="6:18" hidden="1" x14ac:dyDescent="0.35">
      <c r="F841" s="58"/>
      <c r="G841" s="51"/>
      <c r="H841" s="50"/>
      <c r="I841" s="113"/>
      <c r="J841" s="21"/>
      <c r="K841" s="6">
        <f t="shared" si="71"/>
        <v>0</v>
      </c>
      <c r="L841" s="36"/>
      <c r="M841" s="36"/>
      <c r="N841" s="36"/>
      <c r="O841" s="36"/>
      <c r="P841" s="36"/>
      <c r="Q841" s="36"/>
      <c r="R841" s="36"/>
    </row>
    <row r="842" spans="6:18" hidden="1" x14ac:dyDescent="0.35">
      <c r="F842" s="58"/>
      <c r="G842" s="51"/>
      <c r="H842" s="50"/>
      <c r="I842" s="113"/>
      <c r="J842" s="21"/>
      <c r="K842" s="6">
        <f t="shared" si="71"/>
        <v>0</v>
      </c>
      <c r="L842" s="36"/>
      <c r="M842" s="36"/>
      <c r="N842" s="36"/>
      <c r="O842" s="36"/>
      <c r="P842" s="36"/>
      <c r="Q842" s="36"/>
      <c r="R842" s="36"/>
    </row>
    <row r="843" spans="6:18" hidden="1" x14ac:dyDescent="0.35">
      <c r="F843" s="58"/>
      <c r="G843" s="51"/>
      <c r="H843" s="50"/>
      <c r="I843" s="113"/>
      <c r="J843" s="21"/>
      <c r="K843" s="6">
        <f t="shared" si="71"/>
        <v>0</v>
      </c>
      <c r="L843" s="36"/>
      <c r="M843" s="36"/>
      <c r="N843" s="36"/>
      <c r="O843" s="36"/>
      <c r="P843" s="36"/>
      <c r="Q843" s="36"/>
      <c r="R843" s="36"/>
    </row>
    <row r="844" spans="6:18" hidden="1" x14ac:dyDescent="0.35">
      <c r="F844" s="58"/>
      <c r="G844" s="51"/>
      <c r="H844" s="50"/>
      <c r="I844" s="113"/>
      <c r="J844" s="21"/>
      <c r="K844" s="6">
        <f t="shared" si="71"/>
        <v>0</v>
      </c>
      <c r="L844" s="36"/>
      <c r="M844" s="36"/>
      <c r="N844" s="36"/>
      <c r="O844" s="36"/>
      <c r="P844" s="36"/>
      <c r="Q844" s="36"/>
      <c r="R844" s="36"/>
    </row>
    <row r="845" spans="6:18" hidden="1" x14ac:dyDescent="0.35">
      <c r="F845" s="58"/>
      <c r="G845" s="51"/>
      <c r="H845" s="50"/>
      <c r="I845" s="113"/>
      <c r="J845" s="21"/>
      <c r="K845" s="6">
        <f t="shared" si="71"/>
        <v>0</v>
      </c>
      <c r="L845" s="36"/>
      <c r="M845" s="36"/>
      <c r="N845" s="36"/>
      <c r="O845" s="36"/>
      <c r="P845" s="36"/>
      <c r="Q845" s="36"/>
      <c r="R845" s="36"/>
    </row>
    <row r="846" spans="6:18" hidden="1" x14ac:dyDescent="0.35">
      <c r="F846" s="58"/>
      <c r="G846" s="51"/>
      <c r="H846" s="50"/>
      <c r="I846" s="113"/>
      <c r="J846" s="21"/>
      <c r="K846" s="6">
        <f t="shared" si="71"/>
        <v>0</v>
      </c>
      <c r="L846" s="36"/>
      <c r="M846" s="36"/>
      <c r="N846" s="36"/>
      <c r="O846" s="36"/>
      <c r="P846" s="36"/>
      <c r="Q846" s="36"/>
      <c r="R846" s="36"/>
    </row>
    <row r="847" spans="6:18" hidden="1" x14ac:dyDescent="0.35">
      <c r="F847" s="58"/>
      <c r="G847" s="51"/>
      <c r="H847" s="50"/>
      <c r="I847" s="113"/>
      <c r="J847" s="21"/>
      <c r="K847" s="6">
        <f t="shared" si="71"/>
        <v>0</v>
      </c>
      <c r="L847" s="36"/>
      <c r="M847" s="36"/>
      <c r="N847" s="36"/>
      <c r="O847" s="36"/>
      <c r="P847" s="36"/>
      <c r="Q847" s="36"/>
      <c r="R847" s="36"/>
    </row>
    <row r="848" spans="6:18" hidden="1" x14ac:dyDescent="0.35">
      <c r="F848" s="58"/>
      <c r="G848" s="51"/>
      <c r="H848" s="50"/>
      <c r="I848" s="113"/>
      <c r="J848" s="21"/>
      <c r="K848" s="6">
        <f t="shared" si="71"/>
        <v>0</v>
      </c>
      <c r="L848" s="36"/>
      <c r="M848" s="36"/>
      <c r="N848" s="36"/>
      <c r="O848" s="36"/>
      <c r="P848" s="36"/>
      <c r="Q848" s="36"/>
      <c r="R848" s="36"/>
    </row>
    <row r="849" spans="6:18" hidden="1" x14ac:dyDescent="0.35">
      <c r="F849" s="58"/>
      <c r="G849" s="51"/>
      <c r="H849" s="50"/>
      <c r="I849" s="113"/>
      <c r="J849" s="21"/>
      <c r="K849" s="6">
        <f t="shared" si="71"/>
        <v>0</v>
      </c>
      <c r="L849" s="36"/>
      <c r="M849" s="36"/>
      <c r="N849" s="36"/>
      <c r="O849" s="36"/>
      <c r="P849" s="36"/>
      <c r="Q849" s="36"/>
      <c r="R849" s="36"/>
    </row>
    <row r="850" spans="6:18" hidden="1" x14ac:dyDescent="0.35">
      <c r="F850" s="58"/>
      <c r="G850" s="51"/>
      <c r="H850" s="50"/>
      <c r="I850" s="113"/>
      <c r="J850" s="21"/>
      <c r="K850" s="6">
        <f t="shared" si="71"/>
        <v>0</v>
      </c>
      <c r="L850" s="36"/>
      <c r="M850" s="36"/>
      <c r="N850" s="36"/>
      <c r="O850" s="36"/>
      <c r="P850" s="36"/>
      <c r="Q850" s="36"/>
      <c r="R850" s="36"/>
    </row>
    <row r="851" spans="6:18" hidden="1" x14ac:dyDescent="0.35">
      <c r="F851" s="58"/>
      <c r="G851" s="51"/>
      <c r="H851" s="50"/>
      <c r="I851" s="113"/>
      <c r="J851" s="21"/>
      <c r="K851" s="6">
        <f t="shared" si="71"/>
        <v>0</v>
      </c>
      <c r="L851" s="36"/>
      <c r="M851" s="36"/>
      <c r="N851" s="36"/>
      <c r="O851" s="36"/>
      <c r="P851" s="36"/>
      <c r="Q851" s="36"/>
      <c r="R851" s="36"/>
    </row>
    <row r="852" spans="6:18" hidden="1" x14ac:dyDescent="0.35">
      <c r="F852" s="58"/>
      <c r="G852" s="51"/>
      <c r="H852" s="50"/>
      <c r="I852" s="113"/>
      <c r="J852" s="21"/>
      <c r="K852" s="6">
        <f t="shared" si="71"/>
        <v>0</v>
      </c>
      <c r="L852" s="36"/>
      <c r="M852" s="36"/>
      <c r="N852" s="36"/>
      <c r="O852" s="36"/>
      <c r="P852" s="36"/>
      <c r="Q852" s="36"/>
      <c r="R852" s="36"/>
    </row>
    <row r="853" spans="6:18" hidden="1" x14ac:dyDescent="0.35">
      <c r="F853" s="58"/>
      <c r="G853" s="51"/>
      <c r="H853" s="50"/>
      <c r="I853" s="113"/>
      <c r="J853" s="21"/>
      <c r="K853" s="6">
        <f t="shared" si="71"/>
        <v>0</v>
      </c>
      <c r="L853" s="36"/>
      <c r="M853" s="36"/>
      <c r="N853" s="36"/>
      <c r="O853" s="36"/>
      <c r="P853" s="36"/>
      <c r="Q853" s="36"/>
      <c r="R853" s="36"/>
    </row>
    <row r="854" spans="6:18" hidden="1" x14ac:dyDescent="0.35">
      <c r="F854" s="58"/>
      <c r="G854" s="51"/>
      <c r="H854" s="50"/>
      <c r="I854" s="113"/>
      <c r="J854" s="21"/>
      <c r="K854" s="6">
        <f t="shared" si="71"/>
        <v>0</v>
      </c>
      <c r="L854" s="36"/>
      <c r="M854" s="36"/>
      <c r="N854" s="36"/>
      <c r="O854" s="36"/>
      <c r="P854" s="36"/>
      <c r="Q854" s="36"/>
      <c r="R854" s="36"/>
    </row>
    <row r="855" spans="6:18" hidden="1" x14ac:dyDescent="0.35">
      <c r="F855" s="58"/>
      <c r="G855" s="51"/>
      <c r="H855" s="50"/>
      <c r="I855" s="113"/>
      <c r="J855" s="21"/>
      <c r="K855" s="6">
        <f t="shared" si="71"/>
        <v>0</v>
      </c>
      <c r="L855" s="36"/>
      <c r="M855" s="36"/>
      <c r="N855" s="36"/>
      <c r="O855" s="36"/>
      <c r="P855" s="36"/>
      <c r="Q855" s="36"/>
      <c r="R855" s="36"/>
    </row>
    <row r="856" spans="6:18" hidden="1" x14ac:dyDescent="0.35">
      <c r="F856" s="58"/>
      <c r="G856" s="51"/>
      <c r="H856" s="50"/>
      <c r="I856" s="113"/>
      <c r="J856" s="21"/>
      <c r="K856" s="6">
        <f t="shared" si="71"/>
        <v>0</v>
      </c>
      <c r="L856" s="36"/>
      <c r="M856" s="36"/>
      <c r="N856" s="36"/>
      <c r="O856" s="36"/>
      <c r="P856" s="36"/>
      <c r="Q856" s="36"/>
      <c r="R856" s="36"/>
    </row>
    <row r="857" spans="6:18" hidden="1" x14ac:dyDescent="0.35">
      <c r="F857" s="58"/>
      <c r="G857" s="51"/>
      <c r="H857" s="50"/>
      <c r="I857" s="113"/>
      <c r="J857" s="21"/>
      <c r="K857" s="6">
        <f t="shared" si="71"/>
        <v>0</v>
      </c>
      <c r="L857" s="36"/>
      <c r="M857" s="36"/>
      <c r="N857" s="36"/>
      <c r="O857" s="36"/>
      <c r="P857" s="36"/>
      <c r="Q857" s="36"/>
      <c r="R857" s="36"/>
    </row>
    <row r="858" spans="6:18" hidden="1" x14ac:dyDescent="0.35">
      <c r="F858" s="58"/>
      <c r="G858" s="51"/>
      <c r="H858" s="50"/>
      <c r="I858" s="113"/>
      <c r="J858" s="21"/>
      <c r="K858" s="6">
        <f t="shared" si="71"/>
        <v>0</v>
      </c>
      <c r="L858" s="36"/>
      <c r="M858" s="36"/>
      <c r="N858" s="36"/>
      <c r="O858" s="36"/>
      <c r="P858" s="36"/>
      <c r="Q858" s="36"/>
      <c r="R858" s="36"/>
    </row>
    <row r="859" spans="6:18" hidden="1" x14ac:dyDescent="0.35">
      <c r="F859" s="58"/>
      <c r="G859" s="51"/>
      <c r="H859" s="50"/>
      <c r="I859" s="113"/>
      <c r="J859" s="21"/>
      <c r="K859" s="6">
        <f t="shared" si="71"/>
        <v>0</v>
      </c>
      <c r="L859" s="36"/>
      <c r="M859" s="36"/>
      <c r="N859" s="36"/>
      <c r="O859" s="36"/>
      <c r="P859" s="36"/>
      <c r="Q859" s="36"/>
      <c r="R859" s="36"/>
    </row>
    <row r="860" spans="6:18" hidden="1" x14ac:dyDescent="0.35">
      <c r="F860" s="58"/>
      <c r="G860" s="51"/>
      <c r="H860" s="50"/>
      <c r="I860" s="113"/>
      <c r="J860" s="21"/>
      <c r="K860" s="6">
        <f t="shared" si="71"/>
        <v>0</v>
      </c>
      <c r="L860" s="36"/>
      <c r="M860" s="36"/>
      <c r="N860" s="36"/>
      <c r="O860" s="36"/>
      <c r="P860" s="36"/>
      <c r="Q860" s="36"/>
      <c r="R860" s="36"/>
    </row>
    <row r="861" spans="6:18" hidden="1" x14ac:dyDescent="0.35">
      <c r="F861" s="58"/>
      <c r="G861" s="51"/>
      <c r="H861" s="50"/>
      <c r="I861" s="113"/>
      <c r="J861" s="21"/>
      <c r="K861" s="6">
        <f t="shared" si="71"/>
        <v>0</v>
      </c>
      <c r="L861" s="36"/>
      <c r="M861" s="36"/>
      <c r="N861" s="36"/>
      <c r="O861" s="36"/>
      <c r="P861" s="36"/>
      <c r="Q861" s="36"/>
      <c r="R861" s="36"/>
    </row>
    <row r="862" spans="6:18" hidden="1" x14ac:dyDescent="0.35">
      <c r="F862" s="58"/>
      <c r="G862" s="51"/>
      <c r="H862" s="50"/>
      <c r="I862" s="113"/>
      <c r="J862" s="21"/>
      <c r="K862" s="6">
        <f t="shared" si="71"/>
        <v>0</v>
      </c>
      <c r="L862" s="36"/>
      <c r="M862" s="36"/>
      <c r="N862" s="36"/>
      <c r="O862" s="36"/>
      <c r="P862" s="36"/>
      <c r="Q862" s="36"/>
      <c r="R862" s="36"/>
    </row>
    <row r="863" spans="6:18" hidden="1" x14ac:dyDescent="0.35">
      <c r="F863" s="58"/>
      <c r="G863" s="51"/>
      <c r="H863" s="50"/>
      <c r="I863" s="113"/>
      <c r="J863" s="21"/>
      <c r="K863" s="6">
        <f t="shared" si="71"/>
        <v>0</v>
      </c>
      <c r="L863" s="36"/>
      <c r="M863" s="36"/>
      <c r="N863" s="36"/>
      <c r="O863" s="36"/>
      <c r="P863" s="36"/>
      <c r="Q863" s="36"/>
      <c r="R863" s="36"/>
    </row>
    <row r="864" spans="6:18" hidden="1" x14ac:dyDescent="0.35">
      <c r="F864" s="58"/>
      <c r="G864" s="51"/>
      <c r="H864" s="50"/>
      <c r="I864" s="113"/>
      <c r="J864" s="21"/>
      <c r="K864" s="6">
        <f t="shared" si="71"/>
        <v>0</v>
      </c>
      <c r="L864" s="36"/>
      <c r="M864" s="36"/>
      <c r="N864" s="36"/>
      <c r="O864" s="36"/>
      <c r="P864" s="36"/>
      <c r="Q864" s="36"/>
      <c r="R864" s="36"/>
    </row>
    <row r="865" spans="6:18" hidden="1" x14ac:dyDescent="0.35">
      <c r="F865" s="58"/>
      <c r="G865" s="51"/>
      <c r="H865" s="50"/>
      <c r="I865" s="113"/>
      <c r="J865" s="21"/>
      <c r="K865" s="6">
        <f t="shared" si="71"/>
        <v>0</v>
      </c>
      <c r="L865" s="36"/>
      <c r="M865" s="36"/>
      <c r="N865" s="36"/>
      <c r="O865" s="36"/>
      <c r="P865" s="36"/>
      <c r="Q865" s="36"/>
      <c r="R865" s="36"/>
    </row>
    <row r="866" spans="6:18" hidden="1" x14ac:dyDescent="0.35">
      <c r="F866" s="58"/>
      <c r="G866" s="51"/>
      <c r="H866" s="50"/>
      <c r="I866" s="113"/>
      <c r="J866" s="21"/>
      <c r="K866" s="6">
        <f t="shared" si="71"/>
        <v>0</v>
      </c>
      <c r="L866" s="36"/>
      <c r="M866" s="36"/>
      <c r="N866" s="36"/>
      <c r="O866" s="36"/>
      <c r="P866" s="36"/>
      <c r="Q866" s="36"/>
      <c r="R866" s="36"/>
    </row>
    <row r="867" spans="6:18" hidden="1" x14ac:dyDescent="0.35">
      <c r="F867" s="58"/>
      <c r="G867" s="51"/>
      <c r="H867" s="50"/>
      <c r="I867" s="113"/>
      <c r="J867" s="21"/>
      <c r="K867" s="6">
        <f t="shared" si="71"/>
        <v>0</v>
      </c>
      <c r="L867" s="36"/>
      <c r="M867" s="36"/>
      <c r="N867" s="36"/>
      <c r="O867" s="36"/>
      <c r="P867" s="36"/>
      <c r="Q867" s="36"/>
      <c r="R867" s="36"/>
    </row>
    <row r="868" spans="6:18" hidden="1" x14ac:dyDescent="0.35">
      <c r="F868" s="58"/>
      <c r="G868" s="51"/>
      <c r="H868" s="50"/>
      <c r="I868" s="113"/>
      <c r="J868" s="21"/>
      <c r="K868" s="6">
        <f t="shared" si="71"/>
        <v>0</v>
      </c>
      <c r="L868" s="36"/>
      <c r="M868" s="36"/>
      <c r="N868" s="36"/>
      <c r="O868" s="36"/>
      <c r="P868" s="36"/>
      <c r="Q868" s="36"/>
      <c r="R868" s="36"/>
    </row>
    <row r="869" spans="6:18" hidden="1" x14ac:dyDescent="0.35">
      <c r="F869" s="58"/>
      <c r="G869" s="51"/>
      <c r="H869" s="50"/>
      <c r="I869" s="113"/>
      <c r="J869" s="21"/>
      <c r="K869" s="6">
        <f t="shared" si="71"/>
        <v>0</v>
      </c>
      <c r="L869" s="36"/>
      <c r="M869" s="36"/>
      <c r="N869" s="36"/>
      <c r="O869" s="36"/>
      <c r="P869" s="36"/>
      <c r="Q869" s="36"/>
      <c r="R869" s="36"/>
    </row>
    <row r="870" spans="6:18" hidden="1" x14ac:dyDescent="0.35">
      <c r="F870" s="58"/>
      <c r="G870" s="51"/>
      <c r="H870" s="50"/>
      <c r="I870" s="113"/>
      <c r="J870" s="21"/>
      <c r="K870" s="6">
        <f t="shared" si="71"/>
        <v>0</v>
      </c>
      <c r="L870" s="36"/>
      <c r="M870" s="36"/>
      <c r="N870" s="36"/>
      <c r="O870" s="36"/>
      <c r="P870" s="36"/>
      <c r="Q870" s="36"/>
      <c r="R870" s="36"/>
    </row>
    <row r="871" spans="6:18" hidden="1" x14ac:dyDescent="0.35">
      <c r="F871" s="58"/>
      <c r="G871" s="51"/>
      <c r="H871" s="50"/>
      <c r="I871" s="113"/>
      <c r="J871" s="21"/>
      <c r="K871" s="6">
        <f t="shared" si="71"/>
        <v>0</v>
      </c>
      <c r="L871" s="36"/>
      <c r="M871" s="36"/>
      <c r="N871" s="36"/>
      <c r="O871" s="36"/>
      <c r="P871" s="36"/>
      <c r="Q871" s="36"/>
      <c r="R871" s="36"/>
    </row>
    <row r="872" spans="6:18" hidden="1" x14ac:dyDescent="0.35">
      <c r="F872" s="58"/>
      <c r="G872" s="51"/>
      <c r="H872" s="50"/>
      <c r="I872" s="113"/>
      <c r="J872" s="21"/>
      <c r="K872" s="6">
        <f t="shared" si="71"/>
        <v>0</v>
      </c>
      <c r="L872" s="36"/>
      <c r="M872" s="36"/>
      <c r="N872" s="36"/>
      <c r="O872" s="36"/>
      <c r="P872" s="36"/>
      <c r="Q872" s="36"/>
      <c r="R872" s="36"/>
    </row>
    <row r="873" spans="6:18" hidden="1" x14ac:dyDescent="0.35">
      <c r="F873" s="58"/>
      <c r="G873" s="51"/>
      <c r="H873" s="50"/>
      <c r="I873" s="113"/>
      <c r="J873" s="21"/>
      <c r="K873" s="6">
        <f t="shared" ref="K873:K936" si="72">F873+G873-H873-J873</f>
        <v>0</v>
      </c>
      <c r="L873" s="36"/>
      <c r="M873" s="36"/>
      <c r="N873" s="36"/>
      <c r="O873" s="36"/>
      <c r="P873" s="36"/>
      <c r="Q873" s="36"/>
      <c r="R873" s="36"/>
    </row>
    <row r="874" spans="6:18" hidden="1" x14ac:dyDescent="0.35">
      <c r="F874" s="58"/>
      <c r="G874" s="51"/>
      <c r="H874" s="50"/>
      <c r="I874" s="113"/>
      <c r="J874" s="21"/>
      <c r="K874" s="6">
        <f t="shared" si="72"/>
        <v>0</v>
      </c>
      <c r="L874" s="36"/>
      <c r="M874" s="36"/>
      <c r="N874" s="36"/>
      <c r="O874" s="36"/>
      <c r="P874" s="36"/>
      <c r="Q874" s="36"/>
      <c r="R874" s="36"/>
    </row>
    <row r="875" spans="6:18" hidden="1" x14ac:dyDescent="0.35">
      <c r="F875" s="58"/>
      <c r="G875" s="51"/>
      <c r="H875" s="50"/>
      <c r="I875" s="113"/>
      <c r="J875" s="21"/>
      <c r="K875" s="6">
        <f t="shared" si="72"/>
        <v>0</v>
      </c>
      <c r="L875" s="36"/>
      <c r="M875" s="36"/>
      <c r="N875" s="36"/>
      <c r="O875" s="36"/>
      <c r="P875" s="36"/>
      <c r="Q875" s="36"/>
      <c r="R875" s="36"/>
    </row>
    <row r="876" spans="6:18" hidden="1" x14ac:dyDescent="0.35">
      <c r="F876" s="58"/>
      <c r="G876" s="51"/>
      <c r="H876" s="50"/>
      <c r="I876" s="113"/>
      <c r="J876" s="21"/>
      <c r="K876" s="6">
        <f t="shared" si="72"/>
        <v>0</v>
      </c>
      <c r="L876" s="36"/>
      <c r="M876" s="36"/>
      <c r="N876" s="36"/>
      <c r="O876" s="36"/>
      <c r="P876" s="36"/>
      <c r="Q876" s="36"/>
      <c r="R876" s="36"/>
    </row>
    <row r="877" spans="6:18" hidden="1" x14ac:dyDescent="0.35">
      <c r="F877" s="58"/>
      <c r="G877" s="51"/>
      <c r="H877" s="50"/>
      <c r="I877" s="113"/>
      <c r="J877" s="21"/>
      <c r="K877" s="6">
        <f t="shared" si="72"/>
        <v>0</v>
      </c>
      <c r="L877" s="36"/>
      <c r="M877" s="36"/>
      <c r="N877" s="36"/>
      <c r="O877" s="36"/>
      <c r="P877" s="36"/>
      <c r="Q877" s="36"/>
      <c r="R877" s="36"/>
    </row>
    <row r="878" spans="6:18" hidden="1" x14ac:dyDescent="0.35">
      <c r="F878" s="58"/>
      <c r="G878" s="51"/>
      <c r="H878" s="50"/>
      <c r="I878" s="113"/>
      <c r="J878" s="21"/>
      <c r="K878" s="6">
        <f t="shared" si="72"/>
        <v>0</v>
      </c>
      <c r="L878" s="36"/>
      <c r="M878" s="36"/>
      <c r="N878" s="36"/>
      <c r="O878" s="36"/>
      <c r="P878" s="36"/>
      <c r="Q878" s="36"/>
      <c r="R878" s="36"/>
    </row>
    <row r="879" spans="6:18" hidden="1" x14ac:dyDescent="0.35">
      <c r="F879" s="58"/>
      <c r="G879" s="51"/>
      <c r="H879" s="50"/>
      <c r="I879" s="113"/>
      <c r="J879" s="21"/>
      <c r="K879" s="6">
        <f t="shared" si="72"/>
        <v>0</v>
      </c>
      <c r="L879" s="36"/>
      <c r="M879" s="36"/>
      <c r="N879" s="36"/>
      <c r="O879" s="36"/>
      <c r="P879" s="36"/>
      <c r="Q879" s="36"/>
      <c r="R879" s="36"/>
    </row>
    <row r="880" spans="6:18" hidden="1" x14ac:dyDescent="0.35">
      <c r="F880" s="58"/>
      <c r="G880" s="51"/>
      <c r="H880" s="50"/>
      <c r="I880" s="113"/>
      <c r="J880" s="21"/>
      <c r="K880" s="6">
        <f t="shared" si="72"/>
        <v>0</v>
      </c>
      <c r="L880" s="36"/>
      <c r="M880" s="36"/>
      <c r="N880" s="36"/>
      <c r="O880" s="36"/>
      <c r="P880" s="36"/>
      <c r="Q880" s="36"/>
      <c r="R880" s="36"/>
    </row>
    <row r="881" spans="6:18" hidden="1" x14ac:dyDescent="0.35">
      <c r="F881" s="58"/>
      <c r="G881" s="51"/>
      <c r="H881" s="50"/>
      <c r="I881" s="113"/>
      <c r="J881" s="21"/>
      <c r="K881" s="6">
        <f t="shared" si="72"/>
        <v>0</v>
      </c>
      <c r="L881" s="36"/>
      <c r="M881" s="36"/>
      <c r="N881" s="36"/>
      <c r="O881" s="36"/>
      <c r="P881" s="36"/>
      <c r="Q881" s="36"/>
      <c r="R881" s="36"/>
    </row>
    <row r="882" spans="6:18" hidden="1" x14ac:dyDescent="0.35">
      <c r="F882" s="58"/>
      <c r="G882" s="51"/>
      <c r="H882" s="50"/>
      <c r="I882" s="113"/>
      <c r="J882" s="21"/>
      <c r="K882" s="6">
        <f t="shared" si="72"/>
        <v>0</v>
      </c>
      <c r="L882" s="36"/>
      <c r="M882" s="36"/>
      <c r="N882" s="36"/>
      <c r="O882" s="36"/>
      <c r="P882" s="36"/>
      <c r="Q882" s="36"/>
      <c r="R882" s="36"/>
    </row>
    <row r="883" spans="6:18" hidden="1" x14ac:dyDescent="0.35">
      <c r="F883" s="58"/>
      <c r="G883" s="51"/>
      <c r="H883" s="50"/>
      <c r="I883" s="113"/>
      <c r="J883" s="21"/>
      <c r="K883" s="6">
        <f t="shared" si="72"/>
        <v>0</v>
      </c>
      <c r="L883" s="36"/>
      <c r="M883" s="36"/>
      <c r="N883" s="36"/>
      <c r="O883" s="36"/>
      <c r="P883" s="36"/>
      <c r="Q883" s="36"/>
      <c r="R883" s="36"/>
    </row>
    <row r="884" spans="6:18" hidden="1" x14ac:dyDescent="0.35">
      <c r="F884" s="58"/>
      <c r="G884" s="51"/>
      <c r="H884" s="50"/>
      <c r="I884" s="113"/>
      <c r="J884" s="21"/>
      <c r="K884" s="6">
        <f t="shared" si="72"/>
        <v>0</v>
      </c>
      <c r="L884" s="36"/>
      <c r="M884" s="36"/>
      <c r="N884" s="36"/>
      <c r="O884" s="36"/>
      <c r="P884" s="36"/>
      <c r="Q884" s="36"/>
      <c r="R884" s="36"/>
    </row>
    <row r="885" spans="6:18" hidden="1" x14ac:dyDescent="0.35">
      <c r="F885" s="58"/>
      <c r="G885" s="51"/>
      <c r="H885" s="50"/>
      <c r="I885" s="113"/>
      <c r="J885" s="21"/>
      <c r="K885" s="6">
        <f t="shared" si="72"/>
        <v>0</v>
      </c>
      <c r="L885" s="36"/>
      <c r="M885" s="36"/>
      <c r="N885" s="36"/>
      <c r="O885" s="36"/>
      <c r="P885" s="36"/>
      <c r="Q885" s="36"/>
      <c r="R885" s="36"/>
    </row>
    <row r="886" spans="6:18" hidden="1" x14ac:dyDescent="0.35">
      <c r="F886" s="58"/>
      <c r="G886" s="51"/>
      <c r="H886" s="50"/>
      <c r="I886" s="113"/>
      <c r="J886" s="21"/>
      <c r="K886" s="6">
        <f t="shared" si="72"/>
        <v>0</v>
      </c>
      <c r="L886" s="36"/>
      <c r="M886" s="36"/>
      <c r="N886" s="36"/>
      <c r="O886" s="36"/>
      <c r="P886" s="36"/>
      <c r="Q886" s="36"/>
      <c r="R886" s="36"/>
    </row>
    <row r="887" spans="6:18" hidden="1" x14ac:dyDescent="0.35">
      <c r="F887" s="58"/>
      <c r="G887" s="51"/>
      <c r="H887" s="50"/>
      <c r="I887" s="113"/>
      <c r="J887" s="21"/>
      <c r="K887" s="6">
        <f t="shared" si="72"/>
        <v>0</v>
      </c>
      <c r="L887" s="36"/>
      <c r="M887" s="36"/>
      <c r="N887" s="36"/>
      <c r="O887" s="36"/>
      <c r="P887" s="36"/>
      <c r="Q887" s="36"/>
      <c r="R887" s="36"/>
    </row>
    <row r="888" spans="6:18" hidden="1" x14ac:dyDescent="0.35">
      <c r="F888" s="58"/>
      <c r="G888" s="51"/>
      <c r="H888" s="50"/>
      <c r="I888" s="113"/>
      <c r="J888" s="21"/>
      <c r="K888" s="6">
        <f t="shared" si="72"/>
        <v>0</v>
      </c>
      <c r="L888" s="36"/>
      <c r="M888" s="36"/>
      <c r="N888" s="36"/>
      <c r="O888" s="36"/>
      <c r="P888" s="36"/>
      <c r="Q888" s="36"/>
      <c r="R888" s="36"/>
    </row>
    <row r="889" spans="6:18" hidden="1" x14ac:dyDescent="0.35">
      <c r="F889" s="58"/>
      <c r="G889" s="51"/>
      <c r="H889" s="50"/>
      <c r="I889" s="113"/>
      <c r="J889" s="21"/>
      <c r="K889" s="6">
        <f t="shared" si="72"/>
        <v>0</v>
      </c>
      <c r="L889" s="36"/>
      <c r="M889" s="36"/>
      <c r="N889" s="36"/>
      <c r="O889" s="36"/>
      <c r="P889" s="36"/>
      <c r="Q889" s="36"/>
      <c r="R889" s="36"/>
    </row>
    <row r="890" spans="6:18" hidden="1" x14ac:dyDescent="0.35">
      <c r="F890" s="58"/>
      <c r="G890" s="51"/>
      <c r="H890" s="50"/>
      <c r="I890" s="113"/>
      <c r="J890" s="21"/>
      <c r="K890" s="6">
        <f t="shared" si="72"/>
        <v>0</v>
      </c>
      <c r="L890" s="36"/>
      <c r="M890" s="36"/>
      <c r="N890" s="36"/>
      <c r="O890" s="36"/>
      <c r="P890" s="36"/>
      <c r="Q890" s="36"/>
      <c r="R890" s="36"/>
    </row>
    <row r="891" spans="6:18" hidden="1" x14ac:dyDescent="0.35">
      <c r="F891" s="58"/>
      <c r="G891" s="51"/>
      <c r="H891" s="50"/>
      <c r="I891" s="113"/>
      <c r="J891" s="21"/>
      <c r="K891" s="6">
        <f t="shared" si="72"/>
        <v>0</v>
      </c>
      <c r="L891" s="36"/>
      <c r="M891" s="36"/>
      <c r="N891" s="36"/>
      <c r="O891" s="36"/>
      <c r="P891" s="36"/>
      <c r="Q891" s="36"/>
      <c r="R891" s="36"/>
    </row>
    <row r="892" spans="6:18" hidden="1" x14ac:dyDescent="0.35">
      <c r="F892" s="58"/>
      <c r="G892" s="51"/>
      <c r="H892" s="50"/>
      <c r="I892" s="113"/>
      <c r="J892" s="21"/>
      <c r="K892" s="6">
        <f t="shared" si="72"/>
        <v>0</v>
      </c>
      <c r="L892" s="36"/>
      <c r="M892" s="36"/>
      <c r="N892" s="36"/>
      <c r="O892" s="36"/>
      <c r="P892" s="36"/>
      <c r="Q892" s="36"/>
      <c r="R892" s="36"/>
    </row>
    <row r="893" spans="6:18" hidden="1" x14ac:dyDescent="0.35">
      <c r="F893" s="58"/>
      <c r="G893" s="51"/>
      <c r="H893" s="50"/>
      <c r="I893" s="113"/>
      <c r="J893" s="21"/>
      <c r="K893" s="6">
        <f t="shared" si="72"/>
        <v>0</v>
      </c>
      <c r="L893" s="36"/>
      <c r="M893" s="36"/>
      <c r="N893" s="36"/>
      <c r="O893" s="36"/>
      <c r="P893" s="36"/>
      <c r="Q893" s="36"/>
      <c r="R893" s="36"/>
    </row>
    <row r="894" spans="6:18" hidden="1" x14ac:dyDescent="0.35">
      <c r="F894" s="58"/>
      <c r="G894" s="51"/>
      <c r="H894" s="50"/>
      <c r="I894" s="113"/>
      <c r="J894" s="21"/>
      <c r="K894" s="6">
        <f t="shared" si="72"/>
        <v>0</v>
      </c>
      <c r="L894" s="36"/>
      <c r="M894" s="36"/>
      <c r="N894" s="36"/>
      <c r="O894" s="36"/>
      <c r="P894" s="36"/>
      <c r="Q894" s="36"/>
      <c r="R894" s="36"/>
    </row>
    <row r="895" spans="6:18" hidden="1" x14ac:dyDescent="0.35">
      <c r="F895" s="58"/>
      <c r="G895" s="51"/>
      <c r="H895" s="50"/>
      <c r="I895" s="113"/>
      <c r="J895" s="21"/>
      <c r="K895" s="6">
        <f t="shared" si="72"/>
        <v>0</v>
      </c>
      <c r="L895" s="36"/>
      <c r="M895" s="36"/>
      <c r="N895" s="36"/>
      <c r="O895" s="36"/>
      <c r="P895" s="36"/>
      <c r="Q895" s="36"/>
      <c r="R895" s="36"/>
    </row>
    <row r="896" spans="6:18" hidden="1" x14ac:dyDescent="0.35">
      <c r="F896" s="58"/>
      <c r="G896" s="51"/>
      <c r="H896" s="50"/>
      <c r="I896" s="113"/>
      <c r="J896" s="21"/>
      <c r="K896" s="6">
        <f t="shared" si="72"/>
        <v>0</v>
      </c>
      <c r="L896" s="36"/>
      <c r="M896" s="36"/>
      <c r="N896" s="36"/>
      <c r="O896" s="36"/>
      <c r="P896" s="36"/>
      <c r="Q896" s="36"/>
      <c r="R896" s="36"/>
    </row>
    <row r="897" spans="6:18" hidden="1" x14ac:dyDescent="0.35">
      <c r="F897" s="58"/>
      <c r="G897" s="51"/>
      <c r="H897" s="50"/>
      <c r="I897" s="113"/>
      <c r="J897" s="21"/>
      <c r="K897" s="6">
        <f t="shared" si="72"/>
        <v>0</v>
      </c>
      <c r="L897" s="36"/>
      <c r="M897" s="36"/>
      <c r="N897" s="36"/>
      <c r="O897" s="36"/>
      <c r="P897" s="36"/>
      <c r="Q897" s="36"/>
      <c r="R897" s="36"/>
    </row>
    <row r="898" spans="6:18" hidden="1" x14ac:dyDescent="0.35">
      <c r="F898" s="58"/>
      <c r="G898" s="51"/>
      <c r="H898" s="50"/>
      <c r="I898" s="113"/>
      <c r="J898" s="21"/>
      <c r="K898" s="6">
        <f t="shared" si="72"/>
        <v>0</v>
      </c>
      <c r="L898" s="36"/>
      <c r="M898" s="36"/>
      <c r="N898" s="36"/>
      <c r="O898" s="36"/>
      <c r="P898" s="36"/>
      <c r="Q898" s="36"/>
      <c r="R898" s="36"/>
    </row>
    <row r="899" spans="6:18" hidden="1" x14ac:dyDescent="0.35">
      <c r="F899" s="58"/>
      <c r="G899" s="51"/>
      <c r="H899" s="50"/>
      <c r="I899" s="113"/>
      <c r="J899" s="21"/>
      <c r="K899" s="6">
        <f t="shared" si="72"/>
        <v>0</v>
      </c>
      <c r="L899" s="36"/>
      <c r="M899" s="36"/>
      <c r="N899" s="36"/>
      <c r="O899" s="36"/>
      <c r="P899" s="36"/>
      <c r="Q899" s="36"/>
      <c r="R899" s="36"/>
    </row>
    <row r="900" spans="6:18" hidden="1" x14ac:dyDescent="0.35">
      <c r="F900" s="58"/>
      <c r="G900" s="51"/>
      <c r="H900" s="50"/>
      <c r="I900" s="113"/>
      <c r="J900" s="21"/>
      <c r="K900" s="6">
        <f t="shared" si="72"/>
        <v>0</v>
      </c>
      <c r="L900" s="36"/>
      <c r="M900" s="36"/>
      <c r="N900" s="36"/>
      <c r="O900" s="36"/>
      <c r="P900" s="36"/>
      <c r="Q900" s="36"/>
      <c r="R900" s="36"/>
    </row>
    <row r="901" spans="6:18" hidden="1" x14ac:dyDescent="0.35">
      <c r="F901" s="58"/>
      <c r="G901" s="51"/>
      <c r="H901" s="50"/>
      <c r="I901" s="113"/>
      <c r="J901" s="21"/>
      <c r="K901" s="6">
        <f t="shared" si="72"/>
        <v>0</v>
      </c>
      <c r="L901" s="36"/>
      <c r="M901" s="36"/>
      <c r="N901" s="36"/>
      <c r="O901" s="36"/>
      <c r="P901" s="36"/>
      <c r="Q901" s="36"/>
      <c r="R901" s="36"/>
    </row>
    <row r="902" spans="6:18" hidden="1" x14ac:dyDescent="0.35">
      <c r="F902" s="58"/>
      <c r="G902" s="51"/>
      <c r="H902" s="50"/>
      <c r="I902" s="113"/>
      <c r="J902" s="21"/>
      <c r="K902" s="6">
        <f t="shared" si="72"/>
        <v>0</v>
      </c>
      <c r="L902" s="36"/>
      <c r="M902" s="36"/>
      <c r="N902" s="36"/>
      <c r="O902" s="36"/>
      <c r="P902" s="36"/>
      <c r="Q902" s="36"/>
      <c r="R902" s="36"/>
    </row>
    <row r="903" spans="6:18" hidden="1" x14ac:dyDescent="0.35">
      <c r="F903" s="58"/>
      <c r="G903" s="51"/>
      <c r="H903" s="50"/>
      <c r="I903" s="113"/>
      <c r="J903" s="21"/>
      <c r="K903" s="6">
        <f t="shared" si="72"/>
        <v>0</v>
      </c>
      <c r="L903" s="36"/>
      <c r="M903" s="36"/>
      <c r="N903" s="36"/>
      <c r="O903" s="36"/>
      <c r="P903" s="36"/>
      <c r="Q903" s="36"/>
      <c r="R903" s="36"/>
    </row>
    <row r="904" spans="6:18" hidden="1" x14ac:dyDescent="0.35">
      <c r="F904" s="58"/>
      <c r="G904" s="51"/>
      <c r="H904" s="50"/>
      <c r="I904" s="113"/>
      <c r="J904" s="21"/>
      <c r="K904" s="6">
        <f t="shared" si="72"/>
        <v>0</v>
      </c>
      <c r="L904" s="36"/>
      <c r="M904" s="36"/>
      <c r="N904" s="36"/>
      <c r="O904" s="36"/>
      <c r="P904" s="36"/>
      <c r="Q904" s="36"/>
      <c r="R904" s="36"/>
    </row>
    <row r="905" spans="6:18" hidden="1" x14ac:dyDescent="0.35">
      <c r="F905" s="58"/>
      <c r="G905" s="51"/>
      <c r="H905" s="50"/>
      <c r="I905" s="113"/>
      <c r="J905" s="21"/>
      <c r="K905" s="6">
        <f t="shared" si="72"/>
        <v>0</v>
      </c>
      <c r="L905" s="36"/>
      <c r="M905" s="36"/>
      <c r="N905" s="36"/>
      <c r="O905" s="36"/>
      <c r="P905" s="36"/>
      <c r="Q905" s="36"/>
      <c r="R905" s="36"/>
    </row>
    <row r="906" spans="6:18" hidden="1" x14ac:dyDescent="0.35">
      <c r="F906" s="58"/>
      <c r="G906" s="51"/>
      <c r="H906" s="50"/>
      <c r="I906" s="113"/>
      <c r="J906" s="21"/>
      <c r="K906" s="6">
        <f t="shared" si="72"/>
        <v>0</v>
      </c>
      <c r="L906" s="36"/>
      <c r="M906" s="36"/>
      <c r="N906" s="36"/>
      <c r="O906" s="36"/>
      <c r="P906" s="36"/>
      <c r="Q906" s="36"/>
      <c r="R906" s="36"/>
    </row>
    <row r="907" spans="6:18" hidden="1" x14ac:dyDescent="0.35">
      <c r="F907" s="58"/>
      <c r="G907" s="51"/>
      <c r="H907" s="50"/>
      <c r="I907" s="113"/>
      <c r="J907" s="21"/>
      <c r="K907" s="6">
        <f t="shared" si="72"/>
        <v>0</v>
      </c>
      <c r="L907" s="36"/>
      <c r="M907" s="36"/>
      <c r="N907" s="36"/>
      <c r="O907" s="36"/>
      <c r="P907" s="36"/>
      <c r="Q907" s="36"/>
      <c r="R907" s="36"/>
    </row>
    <row r="908" spans="6:18" hidden="1" x14ac:dyDescent="0.35">
      <c r="F908" s="58"/>
      <c r="G908" s="51"/>
      <c r="H908" s="50"/>
      <c r="I908" s="113"/>
      <c r="J908" s="21"/>
      <c r="K908" s="6">
        <f t="shared" si="72"/>
        <v>0</v>
      </c>
      <c r="L908" s="36"/>
      <c r="M908" s="36"/>
      <c r="N908" s="36"/>
      <c r="O908" s="36"/>
      <c r="P908" s="36"/>
      <c r="Q908" s="36"/>
      <c r="R908" s="36"/>
    </row>
    <row r="909" spans="6:18" hidden="1" x14ac:dyDescent="0.35">
      <c r="F909" s="58"/>
      <c r="G909" s="51"/>
      <c r="H909" s="50"/>
      <c r="I909" s="113"/>
      <c r="J909" s="21"/>
      <c r="K909" s="6">
        <f t="shared" si="72"/>
        <v>0</v>
      </c>
      <c r="L909" s="36"/>
      <c r="M909" s="36"/>
      <c r="N909" s="36"/>
      <c r="O909" s="36"/>
      <c r="P909" s="36"/>
      <c r="Q909" s="36"/>
      <c r="R909" s="36"/>
    </row>
    <row r="910" spans="6:18" hidden="1" x14ac:dyDescent="0.35">
      <c r="F910" s="58"/>
      <c r="G910" s="51"/>
      <c r="H910" s="50"/>
      <c r="I910" s="113"/>
      <c r="J910" s="21"/>
      <c r="K910" s="6">
        <f t="shared" si="72"/>
        <v>0</v>
      </c>
      <c r="L910" s="36"/>
      <c r="M910" s="36"/>
      <c r="N910" s="36"/>
      <c r="O910" s="36"/>
      <c r="P910" s="36"/>
      <c r="Q910" s="36"/>
      <c r="R910" s="36"/>
    </row>
    <row r="911" spans="6:18" hidden="1" x14ac:dyDescent="0.35">
      <c r="F911" s="58"/>
      <c r="G911" s="51"/>
      <c r="H911" s="50"/>
      <c r="I911" s="113"/>
      <c r="J911" s="21"/>
      <c r="K911" s="6">
        <f t="shared" si="72"/>
        <v>0</v>
      </c>
      <c r="L911" s="36"/>
      <c r="M911" s="36"/>
      <c r="N911" s="36"/>
      <c r="O911" s="36"/>
      <c r="P911" s="36"/>
      <c r="Q911" s="36"/>
      <c r="R911" s="36"/>
    </row>
    <row r="912" spans="6:18" hidden="1" x14ac:dyDescent="0.35">
      <c r="F912" s="58"/>
      <c r="G912" s="51"/>
      <c r="H912" s="50"/>
      <c r="I912" s="113"/>
      <c r="J912" s="21"/>
      <c r="K912" s="6">
        <f t="shared" si="72"/>
        <v>0</v>
      </c>
      <c r="L912" s="36"/>
      <c r="M912" s="36"/>
      <c r="N912" s="36"/>
      <c r="O912" s="36"/>
      <c r="P912" s="36"/>
      <c r="Q912" s="36"/>
      <c r="R912" s="36"/>
    </row>
    <row r="913" spans="6:18" hidden="1" x14ac:dyDescent="0.35">
      <c r="F913" s="58"/>
      <c r="G913" s="51"/>
      <c r="H913" s="50"/>
      <c r="I913" s="113"/>
      <c r="J913" s="21"/>
      <c r="K913" s="6">
        <f t="shared" si="72"/>
        <v>0</v>
      </c>
      <c r="L913" s="36"/>
      <c r="M913" s="36"/>
      <c r="N913" s="36"/>
      <c r="O913" s="36"/>
      <c r="P913" s="36"/>
      <c r="Q913" s="36"/>
      <c r="R913" s="36"/>
    </row>
    <row r="914" spans="6:18" hidden="1" x14ac:dyDescent="0.35">
      <c r="F914" s="58"/>
      <c r="G914" s="51"/>
      <c r="H914" s="50"/>
      <c r="I914" s="113"/>
      <c r="J914" s="21"/>
      <c r="K914" s="6">
        <f t="shared" si="72"/>
        <v>0</v>
      </c>
      <c r="L914" s="36"/>
      <c r="M914" s="36"/>
      <c r="N914" s="36"/>
      <c r="O914" s="36"/>
      <c r="P914" s="36"/>
      <c r="Q914" s="36"/>
      <c r="R914" s="36"/>
    </row>
    <row r="915" spans="6:18" hidden="1" x14ac:dyDescent="0.35">
      <c r="F915" s="58"/>
      <c r="G915" s="51"/>
      <c r="H915" s="50"/>
      <c r="I915" s="113"/>
      <c r="J915" s="21"/>
      <c r="K915" s="6">
        <f t="shared" si="72"/>
        <v>0</v>
      </c>
      <c r="L915" s="36"/>
      <c r="M915" s="36"/>
      <c r="N915" s="36"/>
      <c r="O915" s="36"/>
      <c r="P915" s="36"/>
      <c r="Q915" s="36"/>
      <c r="R915" s="36"/>
    </row>
    <row r="916" spans="6:18" hidden="1" x14ac:dyDescent="0.35">
      <c r="F916" s="58"/>
      <c r="G916" s="51"/>
      <c r="H916" s="50"/>
      <c r="I916" s="113"/>
      <c r="J916" s="21"/>
      <c r="K916" s="6">
        <f t="shared" si="72"/>
        <v>0</v>
      </c>
      <c r="L916" s="36"/>
      <c r="M916" s="36"/>
      <c r="N916" s="36"/>
      <c r="O916" s="36"/>
      <c r="P916" s="36"/>
      <c r="Q916" s="36"/>
      <c r="R916" s="36"/>
    </row>
    <row r="917" spans="6:18" hidden="1" x14ac:dyDescent="0.35">
      <c r="F917" s="58"/>
      <c r="G917" s="51"/>
      <c r="H917" s="50"/>
      <c r="I917" s="113"/>
      <c r="J917" s="21"/>
      <c r="K917" s="6">
        <f t="shared" si="72"/>
        <v>0</v>
      </c>
      <c r="L917" s="36"/>
      <c r="M917" s="36"/>
      <c r="N917" s="36"/>
      <c r="O917" s="36"/>
      <c r="P917" s="36"/>
      <c r="Q917" s="36"/>
      <c r="R917" s="36"/>
    </row>
    <row r="918" spans="6:18" hidden="1" x14ac:dyDescent="0.35">
      <c r="F918" s="58"/>
      <c r="G918" s="51"/>
      <c r="H918" s="50"/>
      <c r="I918" s="113"/>
      <c r="J918" s="21"/>
      <c r="K918" s="6">
        <f t="shared" si="72"/>
        <v>0</v>
      </c>
      <c r="L918" s="36"/>
      <c r="M918" s="36"/>
      <c r="N918" s="36"/>
      <c r="O918" s="36"/>
      <c r="P918" s="36"/>
      <c r="Q918" s="36"/>
      <c r="R918" s="36"/>
    </row>
    <row r="919" spans="6:18" hidden="1" x14ac:dyDescent="0.35">
      <c r="F919" s="58"/>
      <c r="G919" s="51"/>
      <c r="H919" s="50"/>
      <c r="I919" s="113"/>
      <c r="J919" s="21"/>
      <c r="K919" s="6">
        <f t="shared" si="72"/>
        <v>0</v>
      </c>
      <c r="L919" s="36"/>
      <c r="M919" s="36"/>
      <c r="N919" s="36"/>
      <c r="O919" s="36"/>
      <c r="P919" s="36"/>
      <c r="Q919" s="36"/>
      <c r="R919" s="36"/>
    </row>
    <row r="920" spans="6:18" hidden="1" x14ac:dyDescent="0.35">
      <c r="F920" s="58"/>
      <c r="G920" s="51"/>
      <c r="H920" s="50"/>
      <c r="I920" s="113"/>
      <c r="J920" s="21"/>
      <c r="K920" s="6">
        <f t="shared" si="72"/>
        <v>0</v>
      </c>
      <c r="L920" s="36"/>
      <c r="M920" s="36"/>
      <c r="N920" s="36"/>
      <c r="O920" s="36"/>
      <c r="P920" s="36"/>
      <c r="Q920" s="36"/>
      <c r="R920" s="36"/>
    </row>
    <row r="921" spans="6:18" hidden="1" x14ac:dyDescent="0.35">
      <c r="F921" s="58"/>
      <c r="G921" s="51"/>
      <c r="H921" s="50"/>
      <c r="I921" s="113"/>
      <c r="J921" s="21"/>
      <c r="K921" s="6">
        <f t="shared" si="72"/>
        <v>0</v>
      </c>
      <c r="L921" s="36"/>
      <c r="M921" s="36"/>
      <c r="N921" s="36"/>
      <c r="O921" s="36"/>
      <c r="P921" s="36"/>
      <c r="Q921" s="36"/>
      <c r="R921" s="36"/>
    </row>
    <row r="922" spans="6:18" hidden="1" x14ac:dyDescent="0.35">
      <c r="F922" s="58"/>
      <c r="G922" s="51"/>
      <c r="H922" s="50"/>
      <c r="I922" s="113"/>
      <c r="J922" s="21"/>
      <c r="K922" s="6">
        <f t="shared" si="72"/>
        <v>0</v>
      </c>
      <c r="L922" s="36"/>
      <c r="M922" s="36"/>
      <c r="N922" s="36"/>
      <c r="O922" s="36"/>
      <c r="P922" s="36"/>
      <c r="Q922" s="36"/>
      <c r="R922" s="36"/>
    </row>
    <row r="923" spans="6:18" hidden="1" x14ac:dyDescent="0.35">
      <c r="F923" s="58"/>
      <c r="G923" s="51"/>
      <c r="H923" s="50"/>
      <c r="I923" s="113"/>
      <c r="J923" s="21"/>
      <c r="K923" s="6">
        <f t="shared" si="72"/>
        <v>0</v>
      </c>
      <c r="L923" s="36"/>
      <c r="M923" s="36"/>
      <c r="N923" s="36"/>
      <c r="O923" s="36"/>
      <c r="P923" s="36"/>
      <c r="Q923" s="36"/>
      <c r="R923" s="36"/>
    </row>
    <row r="924" spans="6:18" hidden="1" x14ac:dyDescent="0.35">
      <c r="F924" s="58"/>
      <c r="G924" s="51"/>
      <c r="H924" s="50"/>
      <c r="I924" s="113"/>
      <c r="J924" s="21"/>
      <c r="K924" s="6">
        <f t="shared" si="72"/>
        <v>0</v>
      </c>
      <c r="L924" s="36"/>
      <c r="M924" s="36"/>
      <c r="N924" s="36"/>
      <c r="O924" s="36"/>
      <c r="P924" s="36"/>
      <c r="Q924" s="36"/>
      <c r="R924" s="36"/>
    </row>
    <row r="925" spans="6:18" hidden="1" x14ac:dyDescent="0.35">
      <c r="F925" s="58"/>
      <c r="G925" s="51"/>
      <c r="H925" s="50"/>
      <c r="I925" s="113"/>
      <c r="J925" s="21"/>
      <c r="K925" s="6">
        <f t="shared" si="72"/>
        <v>0</v>
      </c>
      <c r="L925" s="36"/>
      <c r="M925" s="36"/>
      <c r="N925" s="36"/>
      <c r="O925" s="36"/>
      <c r="P925" s="36"/>
      <c r="Q925" s="36"/>
      <c r="R925" s="36"/>
    </row>
    <row r="926" spans="6:18" hidden="1" x14ac:dyDescent="0.35">
      <c r="F926" s="58"/>
      <c r="G926" s="51"/>
      <c r="H926" s="50"/>
      <c r="I926" s="113"/>
      <c r="J926" s="21"/>
      <c r="K926" s="6">
        <f t="shared" si="72"/>
        <v>0</v>
      </c>
      <c r="L926" s="36"/>
      <c r="M926" s="36"/>
      <c r="N926" s="36"/>
      <c r="O926" s="36"/>
      <c r="P926" s="36"/>
      <c r="Q926" s="36"/>
      <c r="R926" s="36"/>
    </row>
    <row r="927" spans="6:18" hidden="1" x14ac:dyDescent="0.35">
      <c r="F927" s="58"/>
      <c r="G927" s="51"/>
      <c r="H927" s="50"/>
      <c r="I927" s="113"/>
      <c r="J927" s="21"/>
      <c r="K927" s="6">
        <f t="shared" si="72"/>
        <v>0</v>
      </c>
      <c r="L927" s="36"/>
      <c r="M927" s="36"/>
      <c r="N927" s="36"/>
      <c r="O927" s="36"/>
      <c r="P927" s="36"/>
      <c r="Q927" s="36"/>
      <c r="R927" s="36"/>
    </row>
    <row r="928" spans="6:18" hidden="1" x14ac:dyDescent="0.35">
      <c r="F928" s="58"/>
      <c r="G928" s="51"/>
      <c r="H928" s="50"/>
      <c r="I928" s="113"/>
      <c r="J928" s="21"/>
      <c r="K928" s="6">
        <f t="shared" si="72"/>
        <v>0</v>
      </c>
      <c r="L928" s="36"/>
      <c r="M928" s="36"/>
      <c r="N928" s="36"/>
      <c r="O928" s="36"/>
      <c r="P928" s="36"/>
      <c r="Q928" s="36"/>
      <c r="R928" s="36"/>
    </row>
    <row r="929" spans="6:18" hidden="1" x14ac:dyDescent="0.35">
      <c r="F929" s="58"/>
      <c r="G929" s="51"/>
      <c r="H929" s="50"/>
      <c r="I929" s="113"/>
      <c r="J929" s="21"/>
      <c r="K929" s="6">
        <f t="shared" si="72"/>
        <v>0</v>
      </c>
      <c r="L929" s="36"/>
      <c r="M929" s="36"/>
      <c r="N929" s="36"/>
      <c r="O929" s="36"/>
      <c r="P929" s="36"/>
      <c r="Q929" s="36"/>
      <c r="R929" s="36"/>
    </row>
    <row r="930" spans="6:18" hidden="1" x14ac:dyDescent="0.35">
      <c r="F930" s="58"/>
      <c r="G930" s="51"/>
      <c r="H930" s="50"/>
      <c r="I930" s="113"/>
      <c r="J930" s="21"/>
      <c r="K930" s="6">
        <f t="shared" si="72"/>
        <v>0</v>
      </c>
      <c r="L930" s="36"/>
      <c r="M930" s="36"/>
      <c r="N930" s="36"/>
      <c r="O930" s="36"/>
      <c r="P930" s="36"/>
      <c r="Q930" s="36"/>
      <c r="R930" s="36"/>
    </row>
    <row r="931" spans="6:18" hidden="1" x14ac:dyDescent="0.35">
      <c r="F931" s="58"/>
      <c r="G931" s="51"/>
      <c r="H931" s="50"/>
      <c r="I931" s="113"/>
      <c r="J931" s="21"/>
      <c r="K931" s="6">
        <f t="shared" si="72"/>
        <v>0</v>
      </c>
      <c r="L931" s="36"/>
      <c r="M931" s="36"/>
      <c r="N931" s="36"/>
      <c r="O931" s="36"/>
      <c r="P931" s="36"/>
      <c r="Q931" s="36"/>
      <c r="R931" s="36"/>
    </row>
    <row r="932" spans="6:18" hidden="1" x14ac:dyDescent="0.35">
      <c r="F932" s="58"/>
      <c r="G932" s="51"/>
      <c r="H932" s="50"/>
      <c r="I932" s="113"/>
      <c r="J932" s="21"/>
      <c r="K932" s="6">
        <f t="shared" si="72"/>
        <v>0</v>
      </c>
      <c r="L932" s="36"/>
      <c r="M932" s="36"/>
      <c r="N932" s="36"/>
      <c r="O932" s="36"/>
      <c r="P932" s="36"/>
      <c r="Q932" s="36"/>
      <c r="R932" s="36"/>
    </row>
    <row r="933" spans="6:18" hidden="1" x14ac:dyDescent="0.35">
      <c r="F933" s="58"/>
      <c r="G933" s="51"/>
      <c r="H933" s="50"/>
      <c r="I933" s="113"/>
      <c r="J933" s="21"/>
      <c r="K933" s="6">
        <f t="shared" si="72"/>
        <v>0</v>
      </c>
      <c r="L933" s="36"/>
      <c r="M933" s="36"/>
      <c r="N933" s="36"/>
      <c r="O933" s="36"/>
      <c r="P933" s="36"/>
      <c r="Q933" s="36"/>
      <c r="R933" s="36"/>
    </row>
    <row r="934" spans="6:18" hidden="1" x14ac:dyDescent="0.35">
      <c r="F934" s="58"/>
      <c r="G934" s="51"/>
      <c r="H934" s="50"/>
      <c r="I934" s="113"/>
      <c r="J934" s="21"/>
      <c r="K934" s="6">
        <f t="shared" si="72"/>
        <v>0</v>
      </c>
      <c r="L934" s="36"/>
      <c r="M934" s="36"/>
      <c r="N934" s="36"/>
      <c r="O934" s="36"/>
      <c r="P934" s="36"/>
      <c r="Q934" s="36"/>
      <c r="R934" s="36"/>
    </row>
    <row r="935" spans="6:18" hidden="1" x14ac:dyDescent="0.35">
      <c r="F935" s="58"/>
      <c r="G935" s="51"/>
      <c r="H935" s="50"/>
      <c r="I935" s="113"/>
      <c r="J935" s="21"/>
      <c r="K935" s="6">
        <f t="shared" si="72"/>
        <v>0</v>
      </c>
      <c r="L935" s="36"/>
      <c r="M935" s="36"/>
      <c r="N935" s="36"/>
      <c r="O935" s="36"/>
      <c r="P935" s="36"/>
      <c r="Q935" s="36"/>
      <c r="R935" s="36"/>
    </row>
    <row r="936" spans="6:18" hidden="1" x14ac:dyDescent="0.35">
      <c r="F936" s="58"/>
      <c r="G936" s="51"/>
      <c r="H936" s="50"/>
      <c r="I936" s="113"/>
      <c r="J936" s="21"/>
      <c r="K936" s="6">
        <f t="shared" si="72"/>
        <v>0</v>
      </c>
      <c r="L936" s="36"/>
      <c r="M936" s="36"/>
      <c r="N936" s="36"/>
      <c r="O936" s="36"/>
      <c r="P936" s="36"/>
      <c r="Q936" s="36"/>
      <c r="R936" s="36"/>
    </row>
    <row r="937" spans="6:18" hidden="1" x14ac:dyDescent="0.35">
      <c r="F937" s="58"/>
      <c r="G937" s="51"/>
      <c r="H937" s="50"/>
      <c r="I937" s="113"/>
      <c r="J937" s="21"/>
      <c r="K937" s="6">
        <f t="shared" ref="K937:K1000" si="73">F937+G937-H937-J937</f>
        <v>0</v>
      </c>
      <c r="L937" s="36"/>
      <c r="M937" s="36"/>
      <c r="N937" s="36"/>
      <c r="O937" s="36"/>
      <c r="P937" s="36"/>
      <c r="Q937" s="36"/>
      <c r="R937" s="36"/>
    </row>
    <row r="938" spans="6:18" hidden="1" x14ac:dyDescent="0.35">
      <c r="F938" s="58"/>
      <c r="G938" s="51"/>
      <c r="H938" s="50"/>
      <c r="I938" s="113"/>
      <c r="J938" s="21"/>
      <c r="K938" s="6">
        <f t="shared" si="73"/>
        <v>0</v>
      </c>
      <c r="L938" s="36"/>
      <c r="M938" s="36"/>
      <c r="N938" s="36"/>
      <c r="O938" s="36"/>
      <c r="P938" s="36"/>
      <c r="Q938" s="36"/>
      <c r="R938" s="36"/>
    </row>
    <row r="939" spans="6:18" hidden="1" x14ac:dyDescent="0.35">
      <c r="F939" s="58"/>
      <c r="G939" s="51"/>
      <c r="H939" s="50"/>
      <c r="I939" s="113"/>
      <c r="J939" s="21"/>
      <c r="K939" s="6">
        <f t="shared" si="73"/>
        <v>0</v>
      </c>
      <c r="L939" s="36"/>
      <c r="M939" s="36"/>
      <c r="N939" s="36"/>
      <c r="O939" s="36"/>
      <c r="P939" s="36"/>
      <c r="Q939" s="36"/>
      <c r="R939" s="36"/>
    </row>
    <row r="940" spans="6:18" hidden="1" x14ac:dyDescent="0.35">
      <c r="F940" s="58"/>
      <c r="G940" s="51"/>
      <c r="H940" s="50"/>
      <c r="I940" s="113"/>
      <c r="J940" s="21"/>
      <c r="K940" s="6">
        <f t="shared" si="73"/>
        <v>0</v>
      </c>
      <c r="L940" s="36"/>
      <c r="M940" s="36"/>
      <c r="N940" s="36"/>
      <c r="O940" s="36"/>
      <c r="P940" s="36"/>
      <c r="Q940" s="36"/>
      <c r="R940" s="36"/>
    </row>
    <row r="941" spans="6:18" hidden="1" x14ac:dyDescent="0.35">
      <c r="F941" s="58"/>
      <c r="G941" s="51"/>
      <c r="H941" s="50"/>
      <c r="I941" s="113"/>
      <c r="J941" s="21"/>
      <c r="K941" s="6">
        <f t="shared" si="73"/>
        <v>0</v>
      </c>
      <c r="L941" s="36"/>
      <c r="M941" s="36"/>
      <c r="N941" s="36"/>
      <c r="O941" s="36"/>
      <c r="P941" s="36"/>
      <c r="Q941" s="36"/>
      <c r="R941" s="36"/>
    </row>
    <row r="942" spans="6:18" hidden="1" x14ac:dyDescent="0.35">
      <c r="F942" s="58"/>
      <c r="G942" s="51"/>
      <c r="H942" s="50"/>
      <c r="I942" s="113"/>
      <c r="J942" s="21"/>
      <c r="K942" s="6">
        <f t="shared" si="73"/>
        <v>0</v>
      </c>
      <c r="L942" s="36"/>
      <c r="M942" s="36"/>
      <c r="N942" s="36"/>
      <c r="O942" s="36"/>
      <c r="P942" s="36"/>
      <c r="Q942" s="36"/>
      <c r="R942" s="36"/>
    </row>
    <row r="943" spans="6:18" hidden="1" x14ac:dyDescent="0.35">
      <c r="F943" s="58"/>
      <c r="G943" s="51"/>
      <c r="H943" s="50"/>
      <c r="I943" s="113"/>
      <c r="J943" s="21"/>
      <c r="K943" s="6">
        <f t="shared" si="73"/>
        <v>0</v>
      </c>
      <c r="L943" s="36"/>
      <c r="M943" s="36"/>
      <c r="N943" s="36"/>
      <c r="O943" s="36"/>
      <c r="P943" s="36"/>
      <c r="Q943" s="36"/>
      <c r="R943" s="36"/>
    </row>
    <row r="944" spans="6:18" hidden="1" x14ac:dyDescent="0.35">
      <c r="F944" s="58"/>
      <c r="G944" s="51"/>
      <c r="H944" s="50"/>
      <c r="I944" s="113"/>
      <c r="J944" s="21"/>
      <c r="K944" s="6">
        <f t="shared" si="73"/>
        <v>0</v>
      </c>
      <c r="L944" s="36"/>
      <c r="M944" s="36"/>
      <c r="N944" s="36"/>
      <c r="O944" s="36"/>
      <c r="P944" s="36"/>
      <c r="Q944" s="36"/>
      <c r="R944" s="36"/>
    </row>
    <row r="945" spans="6:18" hidden="1" x14ac:dyDescent="0.35">
      <c r="F945" s="58"/>
      <c r="G945" s="51"/>
      <c r="H945" s="50"/>
      <c r="I945" s="113"/>
      <c r="J945" s="21"/>
      <c r="K945" s="6">
        <f t="shared" si="73"/>
        <v>0</v>
      </c>
      <c r="L945" s="36"/>
      <c r="M945" s="36"/>
      <c r="N945" s="36"/>
      <c r="O945" s="36"/>
      <c r="P945" s="36"/>
      <c r="Q945" s="36"/>
      <c r="R945" s="36"/>
    </row>
    <row r="946" spans="6:18" hidden="1" x14ac:dyDescent="0.35">
      <c r="F946" s="58"/>
      <c r="G946" s="51"/>
      <c r="H946" s="50"/>
      <c r="I946" s="113"/>
      <c r="J946" s="21"/>
      <c r="K946" s="6">
        <f t="shared" si="73"/>
        <v>0</v>
      </c>
      <c r="L946" s="36"/>
      <c r="M946" s="36"/>
      <c r="N946" s="36"/>
      <c r="O946" s="36"/>
      <c r="P946" s="36"/>
      <c r="Q946" s="36"/>
      <c r="R946" s="36"/>
    </row>
    <row r="947" spans="6:18" hidden="1" x14ac:dyDescent="0.35">
      <c r="F947" s="58"/>
      <c r="G947" s="51"/>
      <c r="H947" s="50"/>
      <c r="I947" s="113"/>
      <c r="J947" s="21"/>
      <c r="K947" s="6">
        <f t="shared" si="73"/>
        <v>0</v>
      </c>
      <c r="L947" s="36"/>
      <c r="M947" s="36"/>
      <c r="N947" s="36"/>
      <c r="O947" s="36"/>
      <c r="P947" s="36"/>
      <c r="Q947" s="36"/>
      <c r="R947" s="36"/>
    </row>
    <row r="948" spans="6:18" hidden="1" x14ac:dyDescent="0.35">
      <c r="F948" s="58"/>
      <c r="G948" s="51"/>
      <c r="H948" s="50"/>
      <c r="I948" s="113"/>
      <c r="J948" s="21"/>
      <c r="K948" s="6">
        <f t="shared" si="73"/>
        <v>0</v>
      </c>
      <c r="L948" s="36"/>
      <c r="M948" s="36"/>
      <c r="N948" s="36"/>
      <c r="O948" s="36"/>
      <c r="P948" s="36"/>
      <c r="Q948" s="36"/>
      <c r="R948" s="36"/>
    </row>
    <row r="949" spans="6:18" hidden="1" x14ac:dyDescent="0.35">
      <c r="F949" s="58"/>
      <c r="G949" s="51"/>
      <c r="H949" s="50"/>
      <c r="I949" s="113"/>
      <c r="J949" s="21"/>
      <c r="K949" s="6">
        <f t="shared" si="73"/>
        <v>0</v>
      </c>
      <c r="L949" s="36"/>
      <c r="M949" s="36"/>
      <c r="N949" s="36"/>
      <c r="O949" s="36"/>
      <c r="P949" s="36"/>
      <c r="Q949" s="36"/>
      <c r="R949" s="36"/>
    </row>
    <row r="950" spans="6:18" hidden="1" x14ac:dyDescent="0.35">
      <c r="F950" s="58"/>
      <c r="G950" s="51"/>
      <c r="H950" s="50"/>
      <c r="I950" s="113"/>
      <c r="J950" s="21"/>
      <c r="K950" s="6">
        <f t="shared" si="73"/>
        <v>0</v>
      </c>
      <c r="L950" s="36"/>
      <c r="M950" s="36"/>
      <c r="N950" s="36"/>
      <c r="O950" s="36"/>
      <c r="P950" s="36"/>
      <c r="Q950" s="36"/>
      <c r="R950" s="36"/>
    </row>
    <row r="951" spans="6:18" hidden="1" x14ac:dyDescent="0.35">
      <c r="F951" s="58"/>
      <c r="G951" s="51"/>
      <c r="H951" s="50"/>
      <c r="I951" s="113"/>
      <c r="J951" s="21"/>
      <c r="K951" s="6">
        <f t="shared" si="73"/>
        <v>0</v>
      </c>
      <c r="L951" s="36"/>
      <c r="M951" s="36"/>
      <c r="N951" s="36"/>
      <c r="O951" s="36"/>
      <c r="P951" s="36"/>
      <c r="Q951" s="36"/>
      <c r="R951" s="36"/>
    </row>
    <row r="952" spans="6:18" hidden="1" x14ac:dyDescent="0.35">
      <c r="F952" s="58"/>
      <c r="G952" s="51"/>
      <c r="H952" s="50"/>
      <c r="I952" s="113"/>
      <c r="J952" s="21"/>
      <c r="K952" s="6">
        <f t="shared" si="73"/>
        <v>0</v>
      </c>
      <c r="L952" s="36"/>
      <c r="M952" s="36"/>
      <c r="N952" s="36"/>
      <c r="O952" s="36"/>
      <c r="P952" s="36"/>
      <c r="Q952" s="36"/>
      <c r="R952" s="36"/>
    </row>
    <row r="953" spans="6:18" hidden="1" x14ac:dyDescent="0.35">
      <c r="F953" s="58"/>
      <c r="G953" s="51"/>
      <c r="H953" s="50"/>
      <c r="I953" s="113"/>
      <c r="J953" s="21"/>
      <c r="K953" s="6">
        <f t="shared" si="73"/>
        <v>0</v>
      </c>
      <c r="L953" s="36"/>
      <c r="M953" s="36"/>
      <c r="N953" s="36"/>
      <c r="O953" s="36"/>
      <c r="P953" s="36"/>
      <c r="Q953" s="36"/>
      <c r="R953" s="36"/>
    </row>
    <row r="954" spans="6:18" hidden="1" x14ac:dyDescent="0.35">
      <c r="F954" s="58"/>
      <c r="G954" s="51"/>
      <c r="H954" s="50"/>
      <c r="I954" s="113"/>
      <c r="J954" s="21"/>
      <c r="K954" s="6">
        <f t="shared" si="73"/>
        <v>0</v>
      </c>
      <c r="L954" s="36"/>
      <c r="M954" s="36"/>
      <c r="N954" s="36"/>
      <c r="O954" s="36"/>
      <c r="P954" s="36"/>
      <c r="Q954" s="36"/>
      <c r="R954" s="36"/>
    </row>
    <row r="955" spans="6:18" hidden="1" x14ac:dyDescent="0.35">
      <c r="F955" s="58"/>
      <c r="G955" s="51"/>
      <c r="H955" s="50"/>
      <c r="I955" s="113"/>
      <c r="J955" s="21"/>
      <c r="K955" s="6">
        <f t="shared" si="73"/>
        <v>0</v>
      </c>
      <c r="L955" s="36"/>
      <c r="M955" s="36"/>
      <c r="N955" s="36"/>
      <c r="O955" s="36"/>
      <c r="P955" s="36"/>
      <c r="Q955" s="36"/>
      <c r="R955" s="36"/>
    </row>
    <row r="956" spans="6:18" hidden="1" x14ac:dyDescent="0.35">
      <c r="F956" s="58"/>
      <c r="G956" s="51"/>
      <c r="H956" s="50"/>
      <c r="I956" s="113"/>
      <c r="J956" s="21"/>
      <c r="K956" s="6">
        <f t="shared" si="73"/>
        <v>0</v>
      </c>
      <c r="L956" s="36"/>
      <c r="M956" s="36"/>
      <c r="N956" s="36"/>
      <c r="O956" s="36"/>
      <c r="P956" s="36"/>
      <c r="Q956" s="36"/>
      <c r="R956" s="36"/>
    </row>
    <row r="957" spans="6:18" hidden="1" x14ac:dyDescent="0.35">
      <c r="F957" s="58"/>
      <c r="G957" s="51"/>
      <c r="H957" s="50"/>
      <c r="I957" s="113"/>
      <c r="J957" s="21"/>
      <c r="K957" s="6">
        <f t="shared" si="73"/>
        <v>0</v>
      </c>
      <c r="L957" s="36"/>
      <c r="M957" s="36"/>
      <c r="N957" s="36"/>
      <c r="O957" s="36"/>
      <c r="P957" s="36"/>
      <c r="Q957" s="36"/>
      <c r="R957" s="36"/>
    </row>
    <row r="958" spans="6:18" hidden="1" x14ac:dyDescent="0.35">
      <c r="F958" s="58"/>
      <c r="G958" s="51"/>
      <c r="H958" s="50"/>
      <c r="I958" s="113"/>
      <c r="J958" s="21"/>
      <c r="K958" s="6">
        <f t="shared" si="73"/>
        <v>0</v>
      </c>
      <c r="L958" s="36"/>
      <c r="M958" s="36"/>
      <c r="N958" s="36"/>
      <c r="O958" s="36"/>
      <c r="P958" s="36"/>
      <c r="Q958" s="36"/>
      <c r="R958" s="36"/>
    </row>
    <row r="959" spans="6:18" hidden="1" x14ac:dyDescent="0.35">
      <c r="F959" s="58"/>
      <c r="G959" s="51"/>
      <c r="H959" s="50"/>
      <c r="I959" s="113"/>
      <c r="J959" s="21"/>
      <c r="K959" s="6">
        <f t="shared" si="73"/>
        <v>0</v>
      </c>
      <c r="L959" s="36"/>
      <c r="M959" s="36"/>
      <c r="N959" s="36"/>
      <c r="O959" s="36"/>
      <c r="P959" s="36"/>
      <c r="Q959" s="36"/>
      <c r="R959" s="36"/>
    </row>
    <row r="960" spans="6:18" hidden="1" x14ac:dyDescent="0.35">
      <c r="F960" s="58"/>
      <c r="G960" s="51"/>
      <c r="H960" s="50"/>
      <c r="I960" s="113"/>
      <c r="J960" s="21"/>
      <c r="K960" s="6">
        <f t="shared" si="73"/>
        <v>0</v>
      </c>
      <c r="L960" s="36"/>
      <c r="M960" s="36"/>
      <c r="N960" s="36"/>
      <c r="O960" s="36"/>
      <c r="P960" s="36"/>
      <c r="Q960" s="36"/>
      <c r="R960" s="36"/>
    </row>
    <row r="961" spans="6:18" hidden="1" x14ac:dyDescent="0.35">
      <c r="F961" s="58"/>
      <c r="G961" s="51"/>
      <c r="H961" s="50"/>
      <c r="I961" s="113"/>
      <c r="J961" s="21"/>
      <c r="K961" s="6">
        <f t="shared" si="73"/>
        <v>0</v>
      </c>
      <c r="L961" s="36"/>
      <c r="M961" s="36"/>
      <c r="N961" s="36"/>
      <c r="O961" s="36"/>
      <c r="P961" s="36"/>
      <c r="Q961" s="36"/>
      <c r="R961" s="36"/>
    </row>
    <row r="962" spans="6:18" hidden="1" x14ac:dyDescent="0.35">
      <c r="F962" s="58"/>
      <c r="G962" s="51"/>
      <c r="H962" s="50"/>
      <c r="I962" s="113"/>
      <c r="J962" s="21"/>
      <c r="K962" s="6">
        <f t="shared" si="73"/>
        <v>0</v>
      </c>
      <c r="L962" s="36"/>
      <c r="M962" s="36"/>
      <c r="N962" s="36"/>
      <c r="O962" s="36"/>
      <c r="P962" s="36"/>
      <c r="Q962" s="36"/>
      <c r="R962" s="36"/>
    </row>
    <row r="963" spans="6:18" hidden="1" x14ac:dyDescent="0.35">
      <c r="F963" s="58"/>
      <c r="G963" s="51"/>
      <c r="H963" s="50"/>
      <c r="I963" s="113"/>
      <c r="J963" s="21"/>
      <c r="K963" s="6">
        <f t="shared" si="73"/>
        <v>0</v>
      </c>
      <c r="L963" s="36"/>
      <c r="M963" s="36"/>
      <c r="N963" s="36"/>
      <c r="O963" s="36"/>
      <c r="P963" s="36"/>
      <c r="Q963" s="36"/>
      <c r="R963" s="36"/>
    </row>
    <row r="964" spans="6:18" hidden="1" x14ac:dyDescent="0.35">
      <c r="F964" s="58"/>
      <c r="G964" s="51"/>
      <c r="H964" s="50"/>
      <c r="I964" s="113"/>
      <c r="J964" s="21"/>
      <c r="K964" s="6">
        <f t="shared" si="73"/>
        <v>0</v>
      </c>
      <c r="L964" s="36"/>
      <c r="M964" s="36"/>
      <c r="N964" s="36"/>
      <c r="O964" s="36"/>
      <c r="P964" s="36"/>
      <c r="Q964" s="36"/>
      <c r="R964" s="36"/>
    </row>
    <row r="965" spans="6:18" hidden="1" x14ac:dyDescent="0.35">
      <c r="F965" s="58"/>
      <c r="G965" s="51"/>
      <c r="H965" s="50"/>
      <c r="I965" s="113"/>
      <c r="J965" s="21"/>
      <c r="K965" s="6">
        <f t="shared" si="73"/>
        <v>0</v>
      </c>
      <c r="L965" s="36"/>
      <c r="M965" s="36"/>
      <c r="N965" s="36"/>
      <c r="O965" s="36"/>
      <c r="P965" s="36"/>
      <c r="Q965" s="36"/>
      <c r="R965" s="36"/>
    </row>
    <row r="966" spans="6:18" hidden="1" x14ac:dyDescent="0.35">
      <c r="G966" s="51">
        <f t="shared" ref="G966:G1029" si="74">F966*0.08</f>
        <v>0</v>
      </c>
      <c r="H966" s="50"/>
      <c r="I966" s="113"/>
      <c r="J966" s="21"/>
      <c r="K966" s="6">
        <f t="shared" si="73"/>
        <v>0</v>
      </c>
      <c r="L966" s="36"/>
      <c r="M966" s="36"/>
      <c r="N966" s="36"/>
      <c r="O966" s="36"/>
      <c r="P966" s="36"/>
      <c r="Q966" s="36"/>
      <c r="R966" s="36"/>
    </row>
    <row r="967" spans="6:18" hidden="1" x14ac:dyDescent="0.35">
      <c r="G967" s="51">
        <f t="shared" si="74"/>
        <v>0</v>
      </c>
      <c r="H967" s="50"/>
      <c r="I967" s="113"/>
      <c r="J967" s="21"/>
      <c r="K967" s="6">
        <f t="shared" si="73"/>
        <v>0</v>
      </c>
      <c r="L967" s="36"/>
      <c r="M967" s="36"/>
      <c r="N967" s="36"/>
      <c r="O967" s="36"/>
      <c r="P967" s="36"/>
      <c r="Q967" s="36"/>
      <c r="R967" s="36"/>
    </row>
    <row r="968" spans="6:18" hidden="1" x14ac:dyDescent="0.35">
      <c r="G968" s="51">
        <f t="shared" si="74"/>
        <v>0</v>
      </c>
      <c r="H968" s="50"/>
      <c r="I968" s="113"/>
      <c r="J968" s="21"/>
      <c r="K968" s="6">
        <f t="shared" si="73"/>
        <v>0</v>
      </c>
      <c r="L968" s="36"/>
      <c r="M968" s="36"/>
      <c r="N968" s="36"/>
      <c r="O968" s="36"/>
      <c r="P968" s="36"/>
      <c r="Q968" s="36"/>
      <c r="R968" s="36"/>
    </row>
    <row r="969" spans="6:18" hidden="1" x14ac:dyDescent="0.35">
      <c r="G969" s="51">
        <f t="shared" si="74"/>
        <v>0</v>
      </c>
      <c r="H969" s="50"/>
      <c r="I969" s="113"/>
      <c r="J969" s="21"/>
      <c r="K969" s="6">
        <f t="shared" si="73"/>
        <v>0</v>
      </c>
      <c r="L969" s="36"/>
      <c r="M969" s="36"/>
      <c r="N969" s="36"/>
      <c r="O969" s="36"/>
      <c r="P969" s="36"/>
      <c r="Q969" s="36"/>
      <c r="R969" s="36"/>
    </row>
    <row r="970" spans="6:18" hidden="1" x14ac:dyDescent="0.35">
      <c r="G970" s="51">
        <f t="shared" si="74"/>
        <v>0</v>
      </c>
      <c r="H970" s="50"/>
      <c r="I970" s="113"/>
      <c r="J970" s="21"/>
      <c r="K970" s="6">
        <f t="shared" si="73"/>
        <v>0</v>
      </c>
      <c r="L970" s="36"/>
      <c r="M970" s="36"/>
      <c r="N970" s="36"/>
      <c r="O970" s="36"/>
      <c r="P970" s="36"/>
      <c r="Q970" s="36"/>
      <c r="R970" s="36"/>
    </row>
    <row r="971" spans="6:18" hidden="1" x14ac:dyDescent="0.35">
      <c r="G971" s="51">
        <f t="shared" si="74"/>
        <v>0</v>
      </c>
      <c r="H971" s="50"/>
      <c r="I971" s="113"/>
      <c r="J971" s="21"/>
      <c r="K971" s="6">
        <f t="shared" si="73"/>
        <v>0</v>
      </c>
      <c r="L971" s="36"/>
      <c r="M971" s="36"/>
      <c r="N971" s="36"/>
      <c r="O971" s="36"/>
      <c r="P971" s="36"/>
      <c r="Q971" s="36"/>
      <c r="R971" s="36"/>
    </row>
    <row r="972" spans="6:18" hidden="1" x14ac:dyDescent="0.35">
      <c r="G972" s="51">
        <f t="shared" si="74"/>
        <v>0</v>
      </c>
      <c r="H972" s="50"/>
      <c r="I972" s="113"/>
      <c r="J972" s="21"/>
      <c r="K972" s="6">
        <f t="shared" si="73"/>
        <v>0</v>
      </c>
      <c r="L972" s="36"/>
      <c r="M972" s="36"/>
      <c r="N972" s="36"/>
      <c r="O972" s="36"/>
      <c r="P972" s="36"/>
      <c r="Q972" s="36"/>
      <c r="R972" s="36"/>
    </row>
    <row r="973" spans="6:18" hidden="1" x14ac:dyDescent="0.35">
      <c r="G973" s="51">
        <f t="shared" si="74"/>
        <v>0</v>
      </c>
      <c r="H973" s="50"/>
      <c r="I973" s="113"/>
      <c r="J973" s="21"/>
      <c r="K973" s="6">
        <f t="shared" si="73"/>
        <v>0</v>
      </c>
      <c r="L973" s="36"/>
      <c r="M973" s="36"/>
      <c r="N973" s="36"/>
      <c r="O973" s="36"/>
      <c r="P973" s="36"/>
      <c r="Q973" s="36"/>
      <c r="R973" s="36"/>
    </row>
    <row r="974" spans="6:18" hidden="1" x14ac:dyDescent="0.35">
      <c r="G974" s="51">
        <f t="shared" si="74"/>
        <v>0</v>
      </c>
      <c r="H974" s="50"/>
      <c r="I974" s="113"/>
      <c r="J974" s="21"/>
      <c r="K974" s="6">
        <f t="shared" si="73"/>
        <v>0</v>
      </c>
      <c r="L974" s="36"/>
      <c r="M974" s="36"/>
      <c r="N974" s="36"/>
      <c r="O974" s="36"/>
      <c r="P974" s="36"/>
      <c r="Q974" s="36"/>
      <c r="R974" s="36"/>
    </row>
    <row r="975" spans="6:18" hidden="1" x14ac:dyDescent="0.35">
      <c r="G975" s="51">
        <f t="shared" si="74"/>
        <v>0</v>
      </c>
      <c r="H975" s="50"/>
      <c r="I975" s="113"/>
      <c r="J975" s="21"/>
      <c r="K975" s="6">
        <f t="shared" si="73"/>
        <v>0</v>
      </c>
      <c r="L975" s="36"/>
      <c r="M975" s="36"/>
      <c r="N975" s="36"/>
      <c r="O975" s="36"/>
      <c r="P975" s="36"/>
      <c r="Q975" s="36"/>
      <c r="R975" s="36"/>
    </row>
    <row r="976" spans="6:18" hidden="1" x14ac:dyDescent="0.35">
      <c r="G976" s="51">
        <f t="shared" si="74"/>
        <v>0</v>
      </c>
      <c r="H976" s="50"/>
      <c r="I976" s="113"/>
      <c r="J976" s="21"/>
      <c r="K976" s="6">
        <f t="shared" si="73"/>
        <v>0</v>
      </c>
      <c r="L976" s="36"/>
      <c r="M976" s="36"/>
      <c r="N976" s="36"/>
      <c r="O976" s="36"/>
      <c r="P976" s="36"/>
      <c r="Q976" s="36"/>
      <c r="R976" s="36"/>
    </row>
    <row r="977" spans="7:18" hidden="1" x14ac:dyDescent="0.35">
      <c r="G977" s="51">
        <f t="shared" si="74"/>
        <v>0</v>
      </c>
      <c r="H977" s="50"/>
      <c r="I977" s="113"/>
      <c r="J977" s="21"/>
      <c r="K977" s="6">
        <f t="shared" si="73"/>
        <v>0</v>
      </c>
      <c r="L977" s="36"/>
      <c r="M977" s="36"/>
      <c r="N977" s="36"/>
      <c r="O977" s="36"/>
      <c r="P977" s="36"/>
      <c r="Q977" s="36"/>
      <c r="R977" s="36"/>
    </row>
    <row r="978" spans="7:18" hidden="1" x14ac:dyDescent="0.35">
      <c r="G978" s="51">
        <f t="shared" si="74"/>
        <v>0</v>
      </c>
      <c r="H978" s="50"/>
      <c r="I978" s="113"/>
      <c r="J978" s="21"/>
      <c r="K978" s="6">
        <f t="shared" si="73"/>
        <v>0</v>
      </c>
      <c r="L978" s="36"/>
      <c r="M978" s="36"/>
      <c r="N978" s="36"/>
      <c r="O978" s="36"/>
      <c r="P978" s="36"/>
      <c r="Q978" s="36"/>
      <c r="R978" s="36"/>
    </row>
    <row r="979" spans="7:18" hidden="1" x14ac:dyDescent="0.35">
      <c r="G979" s="51">
        <f t="shared" si="74"/>
        <v>0</v>
      </c>
      <c r="H979" s="50"/>
      <c r="I979" s="113"/>
      <c r="J979" s="21"/>
      <c r="K979" s="6">
        <f t="shared" si="73"/>
        <v>0</v>
      </c>
      <c r="L979" s="36"/>
      <c r="M979" s="36"/>
      <c r="N979" s="36"/>
      <c r="O979" s="36"/>
      <c r="P979" s="36"/>
      <c r="Q979" s="36"/>
      <c r="R979" s="36"/>
    </row>
    <row r="980" spans="7:18" hidden="1" x14ac:dyDescent="0.35">
      <c r="G980" s="51">
        <f t="shared" si="74"/>
        <v>0</v>
      </c>
      <c r="H980" s="50"/>
      <c r="I980" s="113"/>
      <c r="J980" s="21"/>
      <c r="K980" s="6">
        <f t="shared" si="73"/>
        <v>0</v>
      </c>
      <c r="L980" s="36"/>
      <c r="M980" s="36"/>
      <c r="N980" s="36"/>
      <c r="O980" s="36"/>
      <c r="P980" s="36"/>
      <c r="Q980" s="36"/>
      <c r="R980" s="36"/>
    </row>
    <row r="981" spans="7:18" hidden="1" x14ac:dyDescent="0.35">
      <c r="G981" s="51">
        <f t="shared" si="74"/>
        <v>0</v>
      </c>
      <c r="H981" s="50"/>
      <c r="I981" s="113"/>
      <c r="J981" s="21"/>
      <c r="K981" s="6">
        <f t="shared" si="73"/>
        <v>0</v>
      </c>
      <c r="L981" s="36"/>
      <c r="M981" s="36"/>
      <c r="N981" s="36"/>
      <c r="O981" s="36"/>
      <c r="P981" s="36"/>
      <c r="Q981" s="36"/>
      <c r="R981" s="36"/>
    </row>
    <row r="982" spans="7:18" hidden="1" x14ac:dyDescent="0.35">
      <c r="G982" s="51">
        <f t="shared" si="74"/>
        <v>0</v>
      </c>
      <c r="H982" s="50"/>
      <c r="I982" s="113"/>
      <c r="J982" s="21"/>
      <c r="K982" s="6">
        <f t="shared" si="73"/>
        <v>0</v>
      </c>
      <c r="L982" s="36"/>
      <c r="M982" s="36"/>
      <c r="N982" s="36"/>
      <c r="O982" s="36"/>
      <c r="P982" s="36"/>
      <c r="Q982" s="36"/>
      <c r="R982" s="36"/>
    </row>
    <row r="983" spans="7:18" hidden="1" x14ac:dyDescent="0.35">
      <c r="G983" s="51">
        <f t="shared" si="74"/>
        <v>0</v>
      </c>
      <c r="H983" s="50"/>
      <c r="I983" s="113"/>
      <c r="J983" s="21"/>
      <c r="K983" s="6">
        <f t="shared" si="73"/>
        <v>0</v>
      </c>
      <c r="L983" s="36"/>
      <c r="M983" s="36"/>
      <c r="N983" s="36"/>
      <c r="O983" s="36"/>
      <c r="P983" s="36"/>
      <c r="Q983" s="36"/>
      <c r="R983" s="36"/>
    </row>
    <row r="984" spans="7:18" hidden="1" x14ac:dyDescent="0.35">
      <c r="G984" s="51">
        <f t="shared" si="74"/>
        <v>0</v>
      </c>
      <c r="H984" s="50"/>
      <c r="I984" s="113"/>
      <c r="J984" s="21"/>
      <c r="K984" s="6">
        <f t="shared" si="73"/>
        <v>0</v>
      </c>
      <c r="L984" s="36"/>
      <c r="M984" s="36"/>
      <c r="N984" s="36"/>
      <c r="O984" s="36"/>
      <c r="P984" s="36"/>
      <c r="Q984" s="36"/>
      <c r="R984" s="36"/>
    </row>
    <row r="985" spans="7:18" hidden="1" x14ac:dyDescent="0.35">
      <c r="G985" s="51">
        <f t="shared" si="74"/>
        <v>0</v>
      </c>
      <c r="H985" s="50"/>
      <c r="I985" s="113"/>
      <c r="J985" s="21"/>
      <c r="K985" s="6">
        <f t="shared" si="73"/>
        <v>0</v>
      </c>
      <c r="L985" s="36"/>
      <c r="M985" s="36"/>
      <c r="N985" s="36"/>
      <c r="O985" s="36"/>
      <c r="P985" s="36"/>
      <c r="Q985" s="36"/>
      <c r="R985" s="36"/>
    </row>
    <row r="986" spans="7:18" hidden="1" x14ac:dyDescent="0.35">
      <c r="G986" s="51">
        <f t="shared" si="74"/>
        <v>0</v>
      </c>
      <c r="H986" s="50"/>
      <c r="I986" s="113"/>
      <c r="J986" s="21"/>
      <c r="K986" s="6">
        <f t="shared" si="73"/>
        <v>0</v>
      </c>
      <c r="L986" s="36"/>
      <c r="M986" s="36"/>
      <c r="N986" s="36"/>
      <c r="O986" s="36"/>
      <c r="P986" s="36"/>
      <c r="Q986" s="36"/>
      <c r="R986" s="36"/>
    </row>
    <row r="987" spans="7:18" hidden="1" x14ac:dyDescent="0.35">
      <c r="G987" s="51">
        <f t="shared" si="74"/>
        <v>0</v>
      </c>
      <c r="H987" s="50"/>
      <c r="I987" s="113"/>
      <c r="J987" s="21"/>
      <c r="K987" s="6">
        <f t="shared" si="73"/>
        <v>0</v>
      </c>
      <c r="L987" s="36"/>
      <c r="M987" s="36"/>
      <c r="N987" s="36"/>
      <c r="O987" s="36"/>
      <c r="P987" s="36"/>
      <c r="Q987" s="36"/>
      <c r="R987" s="36"/>
    </row>
    <row r="988" spans="7:18" hidden="1" x14ac:dyDescent="0.35">
      <c r="G988" s="51">
        <f t="shared" si="74"/>
        <v>0</v>
      </c>
      <c r="H988" s="50"/>
      <c r="I988" s="113"/>
      <c r="J988" s="21"/>
      <c r="K988" s="6">
        <f t="shared" si="73"/>
        <v>0</v>
      </c>
      <c r="L988" s="36"/>
      <c r="M988" s="36"/>
      <c r="N988" s="36"/>
      <c r="O988" s="36"/>
      <c r="P988" s="36"/>
      <c r="Q988" s="36"/>
      <c r="R988" s="36"/>
    </row>
    <row r="989" spans="7:18" hidden="1" x14ac:dyDescent="0.35">
      <c r="G989" s="51">
        <f t="shared" si="74"/>
        <v>0</v>
      </c>
      <c r="H989" s="50"/>
      <c r="I989" s="113"/>
      <c r="J989" s="21"/>
      <c r="K989" s="6">
        <f t="shared" si="73"/>
        <v>0</v>
      </c>
      <c r="L989" s="36"/>
      <c r="M989" s="36"/>
      <c r="N989" s="36"/>
      <c r="O989" s="36"/>
      <c r="P989" s="36"/>
      <c r="Q989" s="36"/>
      <c r="R989" s="36"/>
    </row>
    <row r="990" spans="7:18" hidden="1" x14ac:dyDescent="0.35">
      <c r="G990" s="51">
        <f t="shared" si="74"/>
        <v>0</v>
      </c>
      <c r="H990" s="50"/>
      <c r="I990" s="113"/>
      <c r="J990" s="21"/>
      <c r="K990" s="6">
        <f t="shared" si="73"/>
        <v>0</v>
      </c>
      <c r="L990" s="36"/>
      <c r="M990" s="36"/>
      <c r="N990" s="36"/>
      <c r="O990" s="36"/>
      <c r="P990" s="36"/>
      <c r="Q990" s="36"/>
      <c r="R990" s="36"/>
    </row>
    <row r="991" spans="7:18" hidden="1" x14ac:dyDescent="0.35">
      <c r="G991" s="51">
        <f t="shared" si="74"/>
        <v>0</v>
      </c>
      <c r="H991" s="50"/>
      <c r="I991" s="113"/>
      <c r="J991" s="21"/>
      <c r="K991" s="6">
        <f t="shared" si="73"/>
        <v>0</v>
      </c>
      <c r="L991" s="36"/>
      <c r="M991" s="36"/>
      <c r="N991" s="36"/>
      <c r="O991" s="36"/>
      <c r="P991" s="36"/>
      <c r="Q991" s="36"/>
      <c r="R991" s="36"/>
    </row>
    <row r="992" spans="7:18" hidden="1" x14ac:dyDescent="0.35">
      <c r="G992" s="51">
        <f t="shared" si="74"/>
        <v>0</v>
      </c>
      <c r="H992" s="50"/>
      <c r="I992" s="113"/>
      <c r="J992" s="21"/>
      <c r="K992" s="6">
        <f t="shared" si="73"/>
        <v>0</v>
      </c>
      <c r="L992" s="36"/>
      <c r="M992" s="36"/>
      <c r="N992" s="36"/>
      <c r="O992" s="36"/>
      <c r="P992" s="36"/>
      <c r="Q992" s="36"/>
      <c r="R992" s="36"/>
    </row>
    <row r="993" spans="7:18" hidden="1" x14ac:dyDescent="0.35">
      <c r="G993" s="51">
        <f t="shared" si="74"/>
        <v>0</v>
      </c>
      <c r="H993" s="50"/>
      <c r="I993" s="113"/>
      <c r="J993" s="21"/>
      <c r="K993" s="6">
        <f t="shared" si="73"/>
        <v>0</v>
      </c>
      <c r="L993" s="36"/>
      <c r="M993" s="36"/>
      <c r="N993" s="36"/>
      <c r="O993" s="36"/>
      <c r="P993" s="36"/>
      <c r="Q993" s="36"/>
      <c r="R993" s="36"/>
    </row>
    <row r="994" spans="7:18" hidden="1" x14ac:dyDescent="0.35">
      <c r="G994" s="51">
        <f t="shared" si="74"/>
        <v>0</v>
      </c>
      <c r="H994" s="50"/>
      <c r="I994" s="113"/>
      <c r="J994" s="21"/>
      <c r="K994" s="6">
        <f t="shared" si="73"/>
        <v>0</v>
      </c>
      <c r="L994" s="36"/>
      <c r="M994" s="36"/>
      <c r="N994" s="36"/>
      <c r="O994" s="36"/>
      <c r="P994" s="36"/>
      <c r="Q994" s="36"/>
      <c r="R994" s="36"/>
    </row>
    <row r="995" spans="7:18" hidden="1" x14ac:dyDescent="0.35">
      <c r="G995" s="51">
        <f t="shared" si="74"/>
        <v>0</v>
      </c>
      <c r="H995" s="50"/>
      <c r="I995" s="113"/>
      <c r="J995" s="21"/>
      <c r="K995" s="6">
        <f t="shared" si="73"/>
        <v>0</v>
      </c>
      <c r="L995" s="36"/>
      <c r="M995" s="36"/>
      <c r="N995" s="36"/>
      <c r="O995" s="36"/>
      <c r="P995" s="36"/>
      <c r="Q995" s="36"/>
      <c r="R995" s="36"/>
    </row>
    <row r="996" spans="7:18" hidden="1" x14ac:dyDescent="0.35">
      <c r="G996" s="51">
        <f t="shared" si="74"/>
        <v>0</v>
      </c>
      <c r="H996" s="50"/>
      <c r="I996" s="113"/>
      <c r="J996" s="21"/>
      <c r="K996" s="6">
        <f t="shared" si="73"/>
        <v>0</v>
      </c>
      <c r="L996" s="36"/>
      <c r="M996" s="36"/>
      <c r="N996" s="36"/>
      <c r="O996" s="36"/>
      <c r="P996" s="36"/>
      <c r="Q996" s="36"/>
      <c r="R996" s="36"/>
    </row>
    <row r="997" spans="7:18" hidden="1" x14ac:dyDescent="0.35">
      <c r="G997" s="51">
        <f t="shared" si="74"/>
        <v>0</v>
      </c>
      <c r="H997" s="50"/>
      <c r="I997" s="113"/>
      <c r="J997" s="21"/>
      <c r="K997" s="6">
        <f t="shared" si="73"/>
        <v>0</v>
      </c>
      <c r="L997" s="36"/>
      <c r="M997" s="36"/>
      <c r="N997" s="36"/>
      <c r="O997" s="36"/>
      <c r="P997" s="36"/>
      <c r="Q997" s="36"/>
      <c r="R997" s="36"/>
    </row>
    <row r="998" spans="7:18" hidden="1" x14ac:dyDescent="0.35">
      <c r="G998" s="51">
        <f t="shared" si="74"/>
        <v>0</v>
      </c>
      <c r="H998" s="50"/>
      <c r="I998" s="113"/>
      <c r="J998" s="21"/>
      <c r="K998" s="6">
        <f t="shared" si="73"/>
        <v>0</v>
      </c>
      <c r="L998" s="36"/>
      <c r="M998" s="36"/>
      <c r="N998" s="36"/>
      <c r="O998" s="36"/>
      <c r="P998" s="36"/>
      <c r="Q998" s="36"/>
      <c r="R998" s="36"/>
    </row>
    <row r="999" spans="7:18" hidden="1" x14ac:dyDescent="0.35">
      <c r="G999" s="51">
        <f t="shared" si="74"/>
        <v>0</v>
      </c>
      <c r="H999" s="50"/>
      <c r="I999" s="113"/>
      <c r="J999" s="21"/>
      <c r="K999" s="6">
        <f t="shared" si="73"/>
        <v>0</v>
      </c>
      <c r="L999" s="36"/>
      <c r="M999" s="36"/>
      <c r="N999" s="36"/>
      <c r="O999" s="36"/>
      <c r="P999" s="36"/>
      <c r="Q999" s="36"/>
      <c r="R999" s="36"/>
    </row>
    <row r="1000" spans="7:18" hidden="1" x14ac:dyDescent="0.35">
      <c r="G1000" s="51">
        <f t="shared" si="74"/>
        <v>0</v>
      </c>
      <c r="H1000" s="50"/>
      <c r="I1000" s="113"/>
      <c r="J1000" s="21"/>
      <c r="K1000" s="6">
        <f t="shared" si="73"/>
        <v>0</v>
      </c>
      <c r="L1000" s="36"/>
      <c r="M1000" s="36"/>
      <c r="N1000" s="36"/>
      <c r="O1000" s="36"/>
      <c r="P1000" s="36"/>
      <c r="Q1000" s="36"/>
      <c r="R1000" s="36"/>
    </row>
    <row r="1001" spans="7:18" hidden="1" x14ac:dyDescent="0.35">
      <c r="G1001" s="51">
        <f t="shared" si="74"/>
        <v>0</v>
      </c>
      <c r="H1001" s="50"/>
      <c r="I1001" s="113"/>
      <c r="J1001" s="21"/>
      <c r="K1001" s="6">
        <f t="shared" ref="K1001:K1044" si="75">F1001+G1001-H1001-J1001</f>
        <v>0</v>
      </c>
      <c r="L1001" s="36"/>
      <c r="M1001" s="36"/>
      <c r="N1001" s="36"/>
      <c r="O1001" s="36"/>
      <c r="P1001" s="36"/>
      <c r="Q1001" s="36"/>
      <c r="R1001" s="36"/>
    </row>
    <row r="1002" spans="7:18" hidden="1" x14ac:dyDescent="0.35">
      <c r="G1002" s="51">
        <f t="shared" si="74"/>
        <v>0</v>
      </c>
      <c r="H1002" s="50"/>
      <c r="I1002" s="113"/>
      <c r="J1002" s="21"/>
      <c r="K1002" s="6">
        <f t="shared" si="75"/>
        <v>0</v>
      </c>
      <c r="L1002" s="36"/>
      <c r="M1002" s="36"/>
      <c r="N1002" s="36"/>
      <c r="O1002" s="36"/>
      <c r="P1002" s="36"/>
      <c r="Q1002" s="36"/>
      <c r="R1002" s="36"/>
    </row>
    <row r="1003" spans="7:18" hidden="1" x14ac:dyDescent="0.35">
      <c r="G1003" s="51">
        <f t="shared" si="74"/>
        <v>0</v>
      </c>
      <c r="H1003" s="50"/>
      <c r="I1003" s="113"/>
      <c r="J1003" s="21"/>
      <c r="K1003" s="6">
        <f t="shared" si="75"/>
        <v>0</v>
      </c>
      <c r="L1003" s="36"/>
      <c r="M1003" s="36"/>
      <c r="N1003" s="36"/>
      <c r="O1003" s="36"/>
      <c r="P1003" s="36"/>
      <c r="Q1003" s="36"/>
      <c r="R1003" s="36"/>
    </row>
    <row r="1004" spans="7:18" hidden="1" x14ac:dyDescent="0.35">
      <c r="G1004" s="51">
        <f t="shared" si="74"/>
        <v>0</v>
      </c>
      <c r="H1004" s="50"/>
      <c r="I1004" s="113"/>
      <c r="J1004" s="21"/>
      <c r="K1004" s="6">
        <f t="shared" si="75"/>
        <v>0</v>
      </c>
      <c r="L1004" s="36"/>
      <c r="M1004" s="36"/>
      <c r="N1004" s="36"/>
      <c r="O1004" s="36"/>
      <c r="P1004" s="36"/>
      <c r="Q1004" s="36"/>
      <c r="R1004" s="36"/>
    </row>
    <row r="1005" spans="7:18" hidden="1" x14ac:dyDescent="0.35">
      <c r="G1005" s="51">
        <f t="shared" si="74"/>
        <v>0</v>
      </c>
      <c r="H1005" s="50"/>
      <c r="I1005" s="113"/>
      <c r="J1005" s="21"/>
      <c r="K1005" s="6">
        <f t="shared" si="75"/>
        <v>0</v>
      </c>
      <c r="L1005" s="36"/>
      <c r="M1005" s="36"/>
      <c r="N1005" s="36"/>
      <c r="O1005" s="36"/>
      <c r="P1005" s="36"/>
      <c r="Q1005" s="36"/>
      <c r="R1005" s="36"/>
    </row>
    <row r="1006" spans="7:18" hidden="1" x14ac:dyDescent="0.35">
      <c r="G1006" s="51">
        <f t="shared" si="74"/>
        <v>0</v>
      </c>
      <c r="H1006" s="50"/>
      <c r="I1006" s="113"/>
      <c r="J1006" s="21"/>
      <c r="K1006" s="6">
        <f t="shared" si="75"/>
        <v>0</v>
      </c>
      <c r="L1006" s="36"/>
      <c r="M1006" s="36"/>
      <c r="N1006" s="36"/>
      <c r="O1006" s="36"/>
      <c r="P1006" s="36"/>
      <c r="Q1006" s="36"/>
      <c r="R1006" s="36"/>
    </row>
    <row r="1007" spans="7:18" hidden="1" x14ac:dyDescent="0.35">
      <c r="G1007" s="51">
        <f t="shared" si="74"/>
        <v>0</v>
      </c>
      <c r="H1007" s="50"/>
      <c r="I1007" s="113"/>
      <c r="J1007" s="21"/>
      <c r="K1007" s="6">
        <f t="shared" si="75"/>
        <v>0</v>
      </c>
      <c r="L1007" s="36"/>
      <c r="M1007" s="36"/>
      <c r="N1007" s="36"/>
      <c r="O1007" s="36"/>
      <c r="P1007" s="36"/>
      <c r="Q1007" s="36"/>
      <c r="R1007" s="36"/>
    </row>
    <row r="1008" spans="7:18" hidden="1" x14ac:dyDescent="0.35">
      <c r="G1008" s="51">
        <f t="shared" si="74"/>
        <v>0</v>
      </c>
      <c r="H1008" s="50"/>
      <c r="I1008" s="113"/>
      <c r="J1008" s="21"/>
      <c r="K1008" s="6">
        <f t="shared" si="75"/>
        <v>0</v>
      </c>
      <c r="L1008" s="36"/>
      <c r="M1008" s="36"/>
      <c r="N1008" s="36"/>
      <c r="O1008" s="36"/>
      <c r="P1008" s="36"/>
      <c r="Q1008" s="36"/>
      <c r="R1008" s="36"/>
    </row>
    <row r="1009" spans="7:18" hidden="1" x14ac:dyDescent="0.35">
      <c r="G1009" s="51">
        <f t="shared" si="74"/>
        <v>0</v>
      </c>
      <c r="H1009" s="50"/>
      <c r="I1009" s="113"/>
      <c r="J1009" s="21"/>
      <c r="K1009" s="6">
        <f t="shared" si="75"/>
        <v>0</v>
      </c>
      <c r="L1009" s="36"/>
      <c r="M1009" s="36"/>
      <c r="N1009" s="36"/>
      <c r="O1009" s="36"/>
      <c r="P1009" s="36"/>
      <c r="Q1009" s="36"/>
      <c r="R1009" s="36"/>
    </row>
    <row r="1010" spans="7:18" hidden="1" x14ac:dyDescent="0.35">
      <c r="G1010" s="51">
        <f t="shared" si="74"/>
        <v>0</v>
      </c>
      <c r="H1010" s="50"/>
      <c r="I1010" s="113"/>
      <c r="J1010" s="21"/>
      <c r="K1010" s="6">
        <f t="shared" si="75"/>
        <v>0</v>
      </c>
      <c r="L1010" s="36"/>
      <c r="M1010" s="36"/>
      <c r="N1010" s="36"/>
      <c r="O1010" s="36"/>
      <c r="P1010" s="36"/>
      <c r="Q1010" s="36"/>
      <c r="R1010" s="36"/>
    </row>
    <row r="1011" spans="7:18" hidden="1" x14ac:dyDescent="0.35">
      <c r="G1011" s="51">
        <f t="shared" si="74"/>
        <v>0</v>
      </c>
      <c r="H1011" s="50"/>
      <c r="I1011" s="113"/>
      <c r="J1011" s="21"/>
      <c r="K1011" s="6">
        <f t="shared" si="75"/>
        <v>0</v>
      </c>
      <c r="L1011" s="36"/>
      <c r="M1011" s="36"/>
      <c r="N1011" s="36"/>
      <c r="O1011" s="36"/>
      <c r="P1011" s="36"/>
      <c r="Q1011" s="36"/>
      <c r="R1011" s="36"/>
    </row>
    <row r="1012" spans="7:18" hidden="1" x14ac:dyDescent="0.35">
      <c r="G1012" s="51">
        <f t="shared" si="74"/>
        <v>0</v>
      </c>
      <c r="H1012" s="50"/>
      <c r="I1012" s="113"/>
      <c r="J1012" s="21"/>
      <c r="K1012" s="6">
        <f t="shared" si="75"/>
        <v>0</v>
      </c>
      <c r="L1012" s="36"/>
      <c r="M1012" s="36"/>
      <c r="N1012" s="36"/>
      <c r="O1012" s="36"/>
      <c r="P1012" s="36"/>
      <c r="Q1012" s="36"/>
      <c r="R1012" s="36"/>
    </row>
    <row r="1013" spans="7:18" hidden="1" x14ac:dyDescent="0.35">
      <c r="G1013" s="51">
        <f t="shared" si="74"/>
        <v>0</v>
      </c>
      <c r="H1013" s="50"/>
      <c r="I1013" s="113"/>
      <c r="J1013" s="21"/>
      <c r="K1013" s="6">
        <f t="shared" si="75"/>
        <v>0</v>
      </c>
      <c r="L1013" s="36"/>
      <c r="M1013" s="36"/>
      <c r="N1013" s="36"/>
      <c r="O1013" s="36"/>
      <c r="P1013" s="36"/>
      <c r="Q1013" s="36"/>
      <c r="R1013" s="36"/>
    </row>
    <row r="1014" spans="7:18" hidden="1" x14ac:dyDescent="0.35">
      <c r="G1014" s="51">
        <f t="shared" si="74"/>
        <v>0</v>
      </c>
      <c r="H1014" s="50"/>
      <c r="I1014" s="113"/>
      <c r="J1014" s="21"/>
      <c r="K1014" s="6">
        <f t="shared" si="75"/>
        <v>0</v>
      </c>
      <c r="L1014" s="36"/>
      <c r="M1014" s="36"/>
      <c r="N1014" s="36"/>
      <c r="O1014" s="36"/>
      <c r="P1014" s="36"/>
      <c r="Q1014" s="36"/>
      <c r="R1014" s="36"/>
    </row>
    <row r="1015" spans="7:18" hidden="1" x14ac:dyDescent="0.35">
      <c r="G1015" s="51">
        <f t="shared" si="74"/>
        <v>0</v>
      </c>
      <c r="H1015" s="50"/>
      <c r="I1015" s="113"/>
      <c r="J1015" s="21"/>
      <c r="K1015" s="6">
        <f t="shared" si="75"/>
        <v>0</v>
      </c>
      <c r="L1015" s="36"/>
      <c r="M1015" s="36"/>
      <c r="N1015" s="36"/>
      <c r="O1015" s="36"/>
      <c r="P1015" s="36"/>
      <c r="Q1015" s="36"/>
      <c r="R1015" s="36"/>
    </row>
    <row r="1016" spans="7:18" hidden="1" x14ac:dyDescent="0.35">
      <c r="G1016" s="51">
        <f t="shared" si="74"/>
        <v>0</v>
      </c>
      <c r="H1016" s="50"/>
      <c r="I1016" s="113"/>
      <c r="J1016" s="21"/>
      <c r="K1016" s="6">
        <f t="shared" si="75"/>
        <v>0</v>
      </c>
      <c r="L1016" s="36"/>
      <c r="M1016" s="36"/>
      <c r="N1016" s="36"/>
      <c r="O1016" s="36"/>
      <c r="P1016" s="36"/>
      <c r="Q1016" s="36"/>
      <c r="R1016" s="36"/>
    </row>
    <row r="1017" spans="7:18" hidden="1" x14ac:dyDescent="0.35">
      <c r="G1017" s="51">
        <f t="shared" si="74"/>
        <v>0</v>
      </c>
      <c r="H1017" s="50"/>
      <c r="I1017" s="113"/>
      <c r="J1017" s="21"/>
      <c r="K1017" s="6">
        <f t="shared" si="75"/>
        <v>0</v>
      </c>
    </row>
    <row r="1018" spans="7:18" hidden="1" x14ac:dyDescent="0.35">
      <c r="G1018" s="51">
        <f t="shared" si="74"/>
        <v>0</v>
      </c>
      <c r="H1018" s="50"/>
      <c r="I1018" s="113"/>
      <c r="J1018" s="21"/>
      <c r="K1018" s="6">
        <f t="shared" si="75"/>
        <v>0</v>
      </c>
    </row>
    <row r="1019" spans="7:18" hidden="1" x14ac:dyDescent="0.35">
      <c r="G1019" s="51">
        <f t="shared" si="74"/>
        <v>0</v>
      </c>
      <c r="H1019" s="50"/>
      <c r="I1019" s="113"/>
      <c r="J1019" s="21"/>
      <c r="K1019" s="6">
        <f t="shared" si="75"/>
        <v>0</v>
      </c>
    </row>
    <row r="1020" spans="7:18" hidden="1" x14ac:dyDescent="0.35">
      <c r="G1020" s="51">
        <f t="shared" si="74"/>
        <v>0</v>
      </c>
      <c r="H1020" s="50"/>
      <c r="I1020" s="113"/>
      <c r="J1020" s="21"/>
      <c r="K1020" s="6">
        <f t="shared" si="75"/>
        <v>0</v>
      </c>
    </row>
    <row r="1021" spans="7:18" hidden="1" x14ac:dyDescent="0.35">
      <c r="G1021" s="51">
        <f t="shared" si="74"/>
        <v>0</v>
      </c>
      <c r="H1021" s="50"/>
      <c r="I1021" s="113"/>
      <c r="J1021" s="21"/>
      <c r="K1021" s="6">
        <f t="shared" si="75"/>
        <v>0</v>
      </c>
    </row>
    <row r="1022" spans="7:18" hidden="1" x14ac:dyDescent="0.35">
      <c r="G1022" s="51">
        <f t="shared" si="74"/>
        <v>0</v>
      </c>
      <c r="H1022" s="50"/>
      <c r="I1022" s="113"/>
      <c r="J1022" s="21"/>
      <c r="K1022" s="6">
        <f t="shared" si="75"/>
        <v>0</v>
      </c>
    </row>
    <row r="1023" spans="7:18" hidden="1" x14ac:dyDescent="0.35">
      <c r="G1023" s="51">
        <f t="shared" si="74"/>
        <v>0</v>
      </c>
      <c r="H1023" s="50"/>
      <c r="I1023" s="113"/>
      <c r="J1023" s="21"/>
      <c r="K1023" s="6">
        <f t="shared" si="75"/>
        <v>0</v>
      </c>
    </row>
    <row r="1024" spans="7:18" hidden="1" x14ac:dyDescent="0.35">
      <c r="G1024" s="51">
        <f t="shared" si="74"/>
        <v>0</v>
      </c>
      <c r="H1024" s="50"/>
      <c r="I1024" s="113"/>
      <c r="J1024" s="21"/>
      <c r="K1024" s="6">
        <f t="shared" si="75"/>
        <v>0</v>
      </c>
    </row>
    <row r="1025" spans="7:11" hidden="1" x14ac:dyDescent="0.35">
      <c r="G1025" s="51">
        <f t="shared" si="74"/>
        <v>0</v>
      </c>
      <c r="H1025" s="50"/>
      <c r="I1025" s="113"/>
      <c r="J1025" s="21"/>
      <c r="K1025" s="6">
        <f t="shared" si="75"/>
        <v>0</v>
      </c>
    </row>
    <row r="1026" spans="7:11" hidden="1" x14ac:dyDescent="0.35">
      <c r="G1026" s="51">
        <f t="shared" si="74"/>
        <v>0</v>
      </c>
      <c r="H1026" s="50"/>
      <c r="I1026" s="113"/>
      <c r="J1026" s="21"/>
      <c r="K1026" s="6">
        <f t="shared" si="75"/>
        <v>0</v>
      </c>
    </row>
    <row r="1027" spans="7:11" hidden="1" x14ac:dyDescent="0.35">
      <c r="G1027" s="51">
        <f t="shared" si="74"/>
        <v>0</v>
      </c>
      <c r="H1027" s="50"/>
      <c r="I1027" s="113"/>
      <c r="J1027" s="21"/>
      <c r="K1027" s="6">
        <f t="shared" si="75"/>
        <v>0</v>
      </c>
    </row>
    <row r="1028" spans="7:11" hidden="1" x14ac:dyDescent="0.35">
      <c r="G1028" s="51">
        <f t="shared" si="74"/>
        <v>0</v>
      </c>
      <c r="H1028" s="50"/>
      <c r="I1028" s="113"/>
      <c r="J1028" s="21"/>
      <c r="K1028" s="6">
        <f t="shared" si="75"/>
        <v>0</v>
      </c>
    </row>
    <row r="1029" spans="7:11" hidden="1" x14ac:dyDescent="0.35">
      <c r="G1029" s="51">
        <f t="shared" si="74"/>
        <v>0</v>
      </c>
      <c r="H1029" s="50"/>
      <c r="I1029" s="113"/>
      <c r="J1029" s="21"/>
      <c r="K1029" s="6">
        <f t="shared" si="75"/>
        <v>0</v>
      </c>
    </row>
    <row r="1030" spans="7:11" hidden="1" x14ac:dyDescent="0.35">
      <c r="G1030" s="51">
        <f t="shared" ref="G1030:G1044" si="76">F1030*0.08</f>
        <v>0</v>
      </c>
      <c r="H1030" s="50"/>
      <c r="I1030" s="113"/>
      <c r="J1030" s="21"/>
      <c r="K1030" s="6">
        <f t="shared" si="75"/>
        <v>0</v>
      </c>
    </row>
    <row r="1031" spans="7:11" hidden="1" x14ac:dyDescent="0.35">
      <c r="G1031" s="51">
        <f t="shared" si="76"/>
        <v>0</v>
      </c>
      <c r="H1031" s="50"/>
      <c r="I1031" s="113"/>
      <c r="J1031" s="21"/>
      <c r="K1031" s="6">
        <f t="shared" si="75"/>
        <v>0</v>
      </c>
    </row>
    <row r="1032" spans="7:11" hidden="1" x14ac:dyDescent="0.35">
      <c r="G1032" s="51">
        <f t="shared" si="76"/>
        <v>0</v>
      </c>
      <c r="H1032" s="50"/>
      <c r="I1032" s="113"/>
      <c r="J1032" s="21"/>
      <c r="K1032" s="6">
        <f t="shared" si="75"/>
        <v>0</v>
      </c>
    </row>
    <row r="1033" spans="7:11" hidden="1" x14ac:dyDescent="0.35">
      <c r="G1033" s="51">
        <f t="shared" si="76"/>
        <v>0</v>
      </c>
      <c r="H1033" s="50"/>
      <c r="I1033" s="113"/>
      <c r="J1033" s="21"/>
      <c r="K1033" s="6">
        <f t="shared" si="75"/>
        <v>0</v>
      </c>
    </row>
    <row r="1034" spans="7:11" hidden="1" x14ac:dyDescent="0.35">
      <c r="G1034" s="51">
        <f t="shared" si="76"/>
        <v>0</v>
      </c>
      <c r="H1034" s="50"/>
      <c r="I1034" s="113"/>
      <c r="J1034" s="21"/>
      <c r="K1034" s="6">
        <f t="shared" si="75"/>
        <v>0</v>
      </c>
    </row>
    <row r="1035" spans="7:11" hidden="1" x14ac:dyDescent="0.35">
      <c r="G1035" s="51">
        <f t="shared" si="76"/>
        <v>0</v>
      </c>
      <c r="H1035" s="50"/>
      <c r="I1035" s="113"/>
      <c r="J1035" s="21"/>
      <c r="K1035" s="6">
        <f t="shared" si="75"/>
        <v>0</v>
      </c>
    </row>
    <row r="1036" spans="7:11" hidden="1" x14ac:dyDescent="0.35">
      <c r="G1036" s="51">
        <f t="shared" si="76"/>
        <v>0</v>
      </c>
      <c r="H1036" s="50"/>
      <c r="I1036" s="113"/>
      <c r="J1036" s="21"/>
      <c r="K1036" s="6">
        <f t="shared" si="75"/>
        <v>0</v>
      </c>
    </row>
    <row r="1037" spans="7:11" hidden="1" x14ac:dyDescent="0.35">
      <c r="G1037" s="51">
        <f t="shared" si="76"/>
        <v>0</v>
      </c>
      <c r="H1037" s="50"/>
      <c r="I1037" s="113"/>
      <c r="J1037" s="21"/>
      <c r="K1037" s="6">
        <f t="shared" si="75"/>
        <v>0</v>
      </c>
    </row>
    <row r="1038" spans="7:11" hidden="1" x14ac:dyDescent="0.35">
      <c r="G1038" s="51">
        <f t="shared" si="76"/>
        <v>0</v>
      </c>
      <c r="H1038" s="50"/>
      <c r="I1038" s="113"/>
      <c r="J1038" s="21"/>
      <c r="K1038" s="6">
        <f t="shared" si="75"/>
        <v>0</v>
      </c>
    </row>
    <row r="1039" spans="7:11" hidden="1" x14ac:dyDescent="0.35">
      <c r="G1039" s="51">
        <f t="shared" si="76"/>
        <v>0</v>
      </c>
      <c r="H1039" s="50"/>
      <c r="I1039" s="113"/>
      <c r="J1039" s="21"/>
      <c r="K1039" s="6">
        <f t="shared" si="75"/>
        <v>0</v>
      </c>
    </row>
    <row r="1040" spans="7:11" hidden="1" x14ac:dyDescent="0.35">
      <c r="G1040" s="51">
        <f t="shared" si="76"/>
        <v>0</v>
      </c>
      <c r="H1040" s="50"/>
      <c r="I1040" s="113"/>
      <c r="J1040" s="21"/>
      <c r="K1040" s="6">
        <f t="shared" si="75"/>
        <v>0</v>
      </c>
    </row>
    <row r="1041" spans="7:11" hidden="1" x14ac:dyDescent="0.35">
      <c r="G1041" s="51">
        <f t="shared" si="76"/>
        <v>0</v>
      </c>
      <c r="H1041" s="50"/>
      <c r="I1041" s="113"/>
      <c r="J1041" s="21"/>
      <c r="K1041" s="6">
        <f t="shared" si="75"/>
        <v>0</v>
      </c>
    </row>
    <row r="1042" spans="7:11" hidden="1" x14ac:dyDescent="0.35">
      <c r="G1042" s="51">
        <f t="shared" si="76"/>
        <v>0</v>
      </c>
      <c r="H1042" s="50"/>
      <c r="I1042" s="113"/>
      <c r="J1042" s="21"/>
      <c r="K1042" s="6">
        <f t="shared" si="75"/>
        <v>0</v>
      </c>
    </row>
    <row r="1043" spans="7:11" hidden="1" x14ac:dyDescent="0.35">
      <c r="G1043" s="51">
        <f t="shared" si="76"/>
        <v>0</v>
      </c>
      <c r="H1043" s="50"/>
      <c r="I1043" s="113"/>
      <c r="J1043" s="21"/>
      <c r="K1043" s="6">
        <f t="shared" si="75"/>
        <v>0</v>
      </c>
    </row>
    <row r="1044" spans="7:11" hidden="1" x14ac:dyDescent="0.35">
      <c r="G1044" s="51">
        <f t="shared" si="76"/>
        <v>0</v>
      </c>
      <c r="H1044" s="50"/>
      <c r="I1044" s="113"/>
      <c r="J1044" s="21"/>
      <c r="K1044" s="6">
        <f t="shared" si="75"/>
        <v>0</v>
      </c>
    </row>
  </sheetData>
  <autoFilter ref="A3:V1044" xr:uid="{2A199BD4-0834-4745-8939-E09AD036B463}">
    <filterColumn colId="2">
      <filters>
        <filter val="id#10"/>
      </filters>
    </filterColumn>
  </autoFilter>
  <mergeCells count="4">
    <mergeCell ref="W1:Y1"/>
    <mergeCell ref="AA1:AD1"/>
    <mergeCell ref="W2:Y2"/>
    <mergeCell ref="AA2:AD2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3">
    <tabColor rgb="FFFFFF00"/>
    <pageSetUpPr fitToPage="1"/>
  </sheetPr>
  <dimension ref="A1:K20"/>
  <sheetViews>
    <sheetView topLeftCell="A6" workbookViewId="0">
      <selection activeCell="A465" sqref="A465"/>
    </sheetView>
  </sheetViews>
  <sheetFormatPr defaultRowHeight="14.5" x14ac:dyDescent="0.35"/>
  <cols>
    <col min="1" max="1" width="13.26953125" style="18" customWidth="1"/>
    <col min="2" max="5" width="16.54296875" customWidth="1"/>
    <col min="6" max="6" width="16.7265625" customWidth="1"/>
  </cols>
  <sheetData>
    <row r="1" spans="1:11" ht="23.5" x14ac:dyDescent="0.55000000000000004">
      <c r="A1" s="17" t="s">
        <v>271</v>
      </c>
    </row>
    <row r="2" spans="1:11" ht="15" thickBot="1" x14ac:dyDescent="0.4"/>
    <row r="3" spans="1:11" ht="20.149999999999999" customHeight="1" x14ac:dyDescent="0.35">
      <c r="A3" s="18" t="s">
        <v>2</v>
      </c>
      <c r="B3" s="194" t="s">
        <v>298</v>
      </c>
      <c r="C3" s="195"/>
      <c r="D3" s="24"/>
      <c r="E3" s="14"/>
      <c r="G3" s="196" t="str">
        <f>VLOOKUP(A4,'Customer List'!$A$3:$N$532,2,0)</f>
        <v xml:space="preserve">Balestier Market Pte Ltd                      411, Balestier Road.                          Singapore 329930                                      (Dessert Stall) </v>
      </c>
      <c r="H3" s="196"/>
      <c r="I3" s="196"/>
      <c r="J3" s="196"/>
      <c r="K3" s="196"/>
    </row>
    <row r="4" spans="1:11" ht="20.149999999999999" customHeight="1" x14ac:dyDescent="0.35">
      <c r="A4" s="18" t="s">
        <v>98</v>
      </c>
      <c r="B4" s="197" t="s">
        <v>299</v>
      </c>
      <c r="C4" s="198"/>
      <c r="D4" s="26"/>
      <c r="E4" s="14"/>
      <c r="G4" s="196"/>
      <c r="H4" s="196"/>
      <c r="I4" s="196"/>
      <c r="J4" s="196"/>
      <c r="K4" s="196"/>
    </row>
    <row r="5" spans="1:11" ht="20.149999999999999" customHeight="1" x14ac:dyDescent="0.35">
      <c r="A5" s="18" t="s">
        <v>44</v>
      </c>
      <c r="B5" s="197" t="s">
        <v>300</v>
      </c>
      <c r="C5" s="198"/>
      <c r="D5" s="199"/>
      <c r="E5" s="14"/>
      <c r="G5" s="196"/>
      <c r="H5" s="196"/>
      <c r="I5" s="196"/>
      <c r="J5" s="196"/>
      <c r="K5" s="196"/>
    </row>
    <row r="6" spans="1:11" ht="20.149999999999999" customHeight="1" thickBot="1" x14ac:dyDescent="0.4">
      <c r="B6" s="28"/>
      <c r="C6" s="29"/>
      <c r="D6" s="27"/>
      <c r="E6" s="14"/>
      <c r="F6" s="13" t="s">
        <v>992</v>
      </c>
      <c r="G6" s="196"/>
      <c r="H6" s="196"/>
      <c r="I6" s="196"/>
      <c r="J6" s="196"/>
      <c r="K6" s="196"/>
    </row>
    <row r="8" spans="1:11" ht="20.149999999999999" customHeight="1" x14ac:dyDescent="0.35">
      <c r="A8" s="19" t="s">
        <v>272</v>
      </c>
      <c r="B8" s="16" t="s">
        <v>273</v>
      </c>
      <c r="C8" s="16" t="s">
        <v>274</v>
      </c>
      <c r="D8" s="16" t="s">
        <v>275</v>
      </c>
      <c r="E8" s="16" t="s">
        <v>276</v>
      </c>
      <c r="F8" s="16" t="s">
        <v>313</v>
      </c>
    </row>
    <row r="9" spans="1:11" ht="18" customHeight="1" x14ac:dyDescent="0.35">
      <c r="A9" s="3">
        <v>45084</v>
      </c>
      <c r="B9" s="21">
        <v>202306148</v>
      </c>
      <c r="C9" s="2">
        <v>446.58</v>
      </c>
      <c r="D9" s="2"/>
      <c r="E9" s="2"/>
      <c r="F9" s="63">
        <f>C9</f>
        <v>446.58</v>
      </c>
    </row>
    <row r="10" spans="1:11" ht="18" customHeight="1" x14ac:dyDescent="0.35">
      <c r="A10" s="3">
        <v>45084</v>
      </c>
      <c r="B10" s="21">
        <v>202306154</v>
      </c>
      <c r="C10" s="2">
        <v>374.22</v>
      </c>
      <c r="D10" s="2"/>
      <c r="E10" s="2"/>
      <c r="F10" s="140">
        <f>F9+C10</f>
        <v>820.8</v>
      </c>
    </row>
    <row r="11" spans="1:11" ht="18" customHeight="1" x14ac:dyDescent="0.35">
      <c r="A11" s="3">
        <v>45089</v>
      </c>
      <c r="B11" s="21">
        <v>202306260</v>
      </c>
      <c r="C11" s="2">
        <v>507.06</v>
      </c>
      <c r="D11" s="2"/>
      <c r="E11" s="2"/>
      <c r="F11" s="140">
        <f t="shared" ref="F11:F18" si="0">F10+C11</f>
        <v>1327.86</v>
      </c>
    </row>
    <row r="12" spans="1:11" ht="18" customHeight="1" x14ac:dyDescent="0.35">
      <c r="A12" s="3">
        <v>45089</v>
      </c>
      <c r="B12" s="21">
        <v>202306261</v>
      </c>
      <c r="C12" s="2">
        <v>236.52</v>
      </c>
      <c r="D12" s="2"/>
      <c r="E12" s="2"/>
      <c r="F12" s="140">
        <f t="shared" si="0"/>
        <v>1564.3799999999999</v>
      </c>
    </row>
    <row r="13" spans="1:11" ht="18" customHeight="1" x14ac:dyDescent="0.35">
      <c r="A13" s="3">
        <v>45096</v>
      </c>
      <c r="B13" s="21">
        <v>202306404</v>
      </c>
      <c r="C13" s="2">
        <v>374.22</v>
      </c>
      <c r="D13" s="2"/>
      <c r="E13" s="2"/>
      <c r="F13" s="140">
        <f t="shared" si="0"/>
        <v>1938.6</v>
      </c>
    </row>
    <row r="14" spans="1:11" ht="18" customHeight="1" x14ac:dyDescent="0.35">
      <c r="A14" s="3">
        <v>45096</v>
      </c>
      <c r="B14" s="21">
        <v>202306406</v>
      </c>
      <c r="C14" s="2">
        <v>433.59</v>
      </c>
      <c r="D14" s="2"/>
      <c r="E14" s="2"/>
      <c r="F14" s="140">
        <f t="shared" si="0"/>
        <v>2372.19</v>
      </c>
    </row>
    <row r="15" spans="1:11" ht="18" customHeight="1" x14ac:dyDescent="0.35">
      <c r="A15" s="3">
        <v>45103</v>
      </c>
      <c r="B15" s="21">
        <v>202306566</v>
      </c>
      <c r="C15" s="2">
        <v>506.2</v>
      </c>
      <c r="D15" s="2"/>
      <c r="E15" s="2"/>
      <c r="F15" s="140">
        <f t="shared" si="0"/>
        <v>2878.39</v>
      </c>
    </row>
    <row r="16" spans="1:11" ht="18" customHeight="1" x14ac:dyDescent="0.35">
      <c r="A16" s="3">
        <v>45103</v>
      </c>
      <c r="B16" s="21">
        <v>202306567</v>
      </c>
      <c r="C16" s="2">
        <v>320.22000000000003</v>
      </c>
      <c r="D16" s="2"/>
      <c r="E16" s="2"/>
      <c r="F16" s="140">
        <f t="shared" si="0"/>
        <v>3198.6099999999997</v>
      </c>
    </row>
    <row r="17" spans="1:8" ht="18" customHeight="1" x14ac:dyDescent="0.35">
      <c r="A17" s="3"/>
      <c r="B17" s="1"/>
      <c r="C17" s="6"/>
      <c r="D17" s="1"/>
      <c r="E17" s="2"/>
      <c r="F17" s="140">
        <f t="shared" si="0"/>
        <v>3198.6099999999997</v>
      </c>
      <c r="H17" s="45">
        <f>E17-2947.7</f>
        <v>-2947.7</v>
      </c>
    </row>
    <row r="18" spans="1:8" ht="18" customHeight="1" x14ac:dyDescent="0.35">
      <c r="A18" s="3"/>
      <c r="B18" s="1"/>
      <c r="C18" s="6"/>
      <c r="D18" s="1"/>
      <c r="E18" s="2"/>
      <c r="F18" s="140">
        <f t="shared" si="0"/>
        <v>3198.6099999999997</v>
      </c>
    </row>
    <row r="19" spans="1:8" ht="18" customHeight="1" x14ac:dyDescent="0.35">
      <c r="A19" s="3"/>
      <c r="B19" s="1"/>
      <c r="C19" s="6"/>
      <c r="D19" s="1"/>
      <c r="E19" s="2"/>
      <c r="F19" s="140">
        <f t="shared" ref="F19" si="1">F18+C19</f>
        <v>3198.6099999999997</v>
      </c>
    </row>
    <row r="20" spans="1:8" ht="20.149999999999999" customHeight="1" x14ac:dyDescent="0.35">
      <c r="A20" s="3"/>
      <c r="B20" s="1"/>
      <c r="C20" s="6"/>
      <c r="D20" s="1"/>
      <c r="E20" s="2"/>
      <c r="F20" s="1"/>
    </row>
  </sheetData>
  <sortState xmlns:xlrd2="http://schemas.microsoft.com/office/spreadsheetml/2017/richdata2" ref="A9:F16">
    <sortCondition ref="F9:F16"/>
  </sortState>
  <mergeCells count="4">
    <mergeCell ref="B3:C3"/>
    <mergeCell ref="G3:K6"/>
    <mergeCell ref="B4:C4"/>
    <mergeCell ref="B5:D5"/>
  </mergeCells>
  <printOptions horizontalCentered="1"/>
  <pageMargins left="0.70866141732283472" right="0.70866141732283472" top="2.3228346456692917" bottom="0.74803149606299213" header="0.31496062992125984" footer="0.31496062992125984"/>
  <pageSetup paperSize="9" scale="9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7">
    <tabColor rgb="FFFFFF00"/>
  </sheetPr>
  <dimension ref="A1:K35"/>
  <sheetViews>
    <sheetView topLeftCell="A3" workbookViewId="0">
      <selection activeCell="A465" sqref="A465"/>
    </sheetView>
  </sheetViews>
  <sheetFormatPr defaultRowHeight="14.5" x14ac:dyDescent="0.35"/>
  <cols>
    <col min="1" max="1" width="13.26953125" style="18" customWidth="1"/>
    <col min="2" max="5" width="16.54296875" customWidth="1"/>
  </cols>
  <sheetData>
    <row r="1" spans="1:11" ht="23.5" x14ac:dyDescent="0.55000000000000004">
      <c r="A1" s="17" t="s">
        <v>271</v>
      </c>
    </row>
    <row r="2" spans="1:11" ht="15" thickBot="1" x14ac:dyDescent="0.4"/>
    <row r="3" spans="1:11" ht="14.5" customHeight="1" x14ac:dyDescent="0.35">
      <c r="A3" s="34" t="s">
        <v>2</v>
      </c>
      <c r="B3" s="200" t="s">
        <v>462</v>
      </c>
      <c r="C3" s="201"/>
      <c r="D3" s="30"/>
      <c r="E3" s="31"/>
      <c r="G3" s="196" t="str">
        <f>VLOOKUP(A4,'Customer List'!$A$3:$N$532,2,0)</f>
        <v>Fine Food @the south Spine                    50, Nanyang Avenue South Spine Food Court Canteen B, Singapore 639798</v>
      </c>
      <c r="H3" s="196"/>
      <c r="I3" s="196"/>
      <c r="J3" s="196"/>
      <c r="K3" s="196"/>
    </row>
    <row r="4" spans="1:11" ht="14.5" customHeight="1" x14ac:dyDescent="0.35">
      <c r="A4" s="32" t="s">
        <v>404</v>
      </c>
      <c r="B4" s="202" t="s">
        <v>463</v>
      </c>
      <c r="C4" s="203"/>
      <c r="D4" s="22"/>
      <c r="E4" s="14"/>
      <c r="G4" s="196"/>
      <c r="H4" s="196"/>
      <c r="I4" s="196"/>
      <c r="J4" s="196"/>
      <c r="K4" s="196"/>
    </row>
    <row r="5" spans="1:11" x14ac:dyDescent="0.35">
      <c r="A5" s="32"/>
      <c r="B5" s="202" t="s">
        <v>464</v>
      </c>
      <c r="C5" s="203"/>
      <c r="D5" s="22"/>
      <c r="E5" s="14"/>
      <c r="G5" s="196"/>
      <c r="H5" s="196"/>
      <c r="I5" s="196"/>
      <c r="J5" s="196"/>
      <c r="K5" s="196"/>
    </row>
    <row r="6" spans="1:11" ht="15" thickBot="1" x14ac:dyDescent="0.4">
      <c r="A6" s="33"/>
      <c r="B6" s="204" t="s">
        <v>465</v>
      </c>
      <c r="C6" s="205"/>
      <c r="D6" s="22"/>
      <c r="E6" s="35" t="s">
        <v>911</v>
      </c>
      <c r="G6" s="196"/>
      <c r="H6" s="196"/>
      <c r="I6" s="196"/>
      <c r="J6" s="196"/>
      <c r="K6" s="196"/>
    </row>
    <row r="8" spans="1:11" ht="20.149999999999999" customHeight="1" x14ac:dyDescent="0.35">
      <c r="A8" s="19" t="s">
        <v>272</v>
      </c>
      <c r="B8" s="16" t="s">
        <v>273</v>
      </c>
      <c r="C8" s="16" t="s">
        <v>274</v>
      </c>
      <c r="D8" s="16" t="s">
        <v>275</v>
      </c>
      <c r="E8" s="16" t="s">
        <v>276</v>
      </c>
    </row>
    <row r="9" spans="1:11" ht="18" customHeight="1" x14ac:dyDescent="0.35">
      <c r="A9" s="37"/>
      <c r="B9" s="21"/>
      <c r="C9" s="38"/>
      <c r="D9" s="38"/>
      <c r="E9" s="2">
        <f>C9-D9</f>
        <v>0</v>
      </c>
    </row>
    <row r="10" spans="1:11" ht="18" customHeight="1" x14ac:dyDescent="0.35">
      <c r="A10" s="37"/>
      <c r="B10" s="21"/>
      <c r="C10" s="38"/>
      <c r="D10" s="38"/>
      <c r="E10" s="2">
        <f>E9+C10</f>
        <v>0</v>
      </c>
    </row>
    <row r="11" spans="1:11" ht="18" customHeight="1" x14ac:dyDescent="0.35">
      <c r="A11" s="37"/>
      <c r="B11" s="21"/>
      <c r="C11" s="38"/>
      <c r="D11" s="38"/>
      <c r="E11" s="2">
        <f>E10+C11</f>
        <v>0</v>
      </c>
    </row>
    <row r="12" spans="1:11" ht="18" customHeight="1" x14ac:dyDescent="0.35">
      <c r="A12" s="37"/>
      <c r="B12" s="21"/>
      <c r="C12" s="38"/>
      <c r="D12" s="38"/>
      <c r="E12" s="2">
        <f>E11+C12</f>
        <v>0</v>
      </c>
    </row>
    <row r="13" spans="1:11" ht="18" customHeight="1" x14ac:dyDescent="0.35">
      <c r="A13" s="3"/>
      <c r="B13" s="21"/>
      <c r="C13" s="2"/>
      <c r="D13" s="2"/>
      <c r="E13" s="2"/>
    </row>
    <row r="14" spans="1:11" ht="18" customHeight="1" x14ac:dyDescent="0.35">
      <c r="A14" s="3"/>
      <c r="B14" s="21"/>
      <c r="C14" s="2"/>
      <c r="D14" s="2"/>
      <c r="E14" s="2"/>
    </row>
    <row r="15" spans="1:11" ht="18" customHeight="1" x14ac:dyDescent="0.35">
      <c r="A15" s="3"/>
      <c r="B15" s="21"/>
      <c r="C15" s="2"/>
      <c r="D15" s="2"/>
      <c r="E15" s="2"/>
    </row>
    <row r="16" spans="1:11" ht="18" customHeight="1" x14ac:dyDescent="0.35">
      <c r="A16" s="20"/>
      <c r="B16" s="1"/>
      <c r="C16" s="2"/>
      <c r="D16" s="2"/>
      <c r="E16" s="2"/>
    </row>
    <row r="17" spans="3:5" x14ac:dyDescent="0.35">
      <c r="C17" s="5"/>
      <c r="D17" s="5"/>
      <c r="E17" s="5"/>
    </row>
    <row r="18" spans="3:5" x14ac:dyDescent="0.35">
      <c r="C18" s="5"/>
      <c r="D18" s="5"/>
      <c r="E18" s="5"/>
    </row>
    <row r="19" spans="3:5" x14ac:dyDescent="0.35">
      <c r="C19" s="5"/>
      <c r="D19" s="5"/>
      <c r="E19" s="5"/>
    </row>
    <row r="20" spans="3:5" x14ac:dyDescent="0.35">
      <c r="C20" s="5"/>
      <c r="D20" s="5"/>
      <c r="E20" s="5"/>
    </row>
    <row r="21" spans="3:5" x14ac:dyDescent="0.35">
      <c r="C21" s="5"/>
      <c r="D21" s="5"/>
      <c r="E21" s="5"/>
    </row>
    <row r="22" spans="3:5" x14ac:dyDescent="0.35">
      <c r="C22" s="5"/>
      <c r="D22" s="5"/>
      <c r="E22" s="5"/>
    </row>
    <row r="23" spans="3:5" x14ac:dyDescent="0.35">
      <c r="C23" s="5"/>
      <c r="D23" s="5"/>
      <c r="E23" s="5"/>
    </row>
    <row r="24" spans="3:5" x14ac:dyDescent="0.35">
      <c r="C24" s="5"/>
      <c r="D24" s="5"/>
      <c r="E24" s="5"/>
    </row>
    <row r="25" spans="3:5" x14ac:dyDescent="0.35">
      <c r="C25" s="5"/>
      <c r="D25" s="5"/>
      <c r="E25" s="5"/>
    </row>
    <row r="26" spans="3:5" x14ac:dyDescent="0.35">
      <c r="C26" s="5"/>
      <c r="D26" s="5"/>
      <c r="E26" s="5"/>
    </row>
    <row r="27" spans="3:5" x14ac:dyDescent="0.35">
      <c r="C27" s="5"/>
      <c r="D27" s="5"/>
      <c r="E27" s="5"/>
    </row>
    <row r="28" spans="3:5" x14ac:dyDescent="0.35">
      <c r="C28" s="5"/>
      <c r="D28" s="5"/>
      <c r="E28" s="5"/>
    </row>
    <row r="29" spans="3:5" x14ac:dyDescent="0.35">
      <c r="C29" s="5"/>
      <c r="D29" s="5"/>
      <c r="E29" s="5"/>
    </row>
    <row r="30" spans="3:5" x14ac:dyDescent="0.35">
      <c r="C30" s="5"/>
      <c r="D30" s="5"/>
      <c r="E30" s="5"/>
    </row>
    <row r="31" spans="3:5" x14ac:dyDescent="0.35">
      <c r="C31" s="5"/>
      <c r="D31" s="5"/>
      <c r="E31" s="5"/>
    </row>
    <row r="32" spans="3:5" x14ac:dyDescent="0.35">
      <c r="C32" s="5"/>
      <c r="D32" s="5"/>
      <c r="E32" s="5"/>
    </row>
    <row r="33" spans="3:5" x14ac:dyDescent="0.35">
      <c r="C33" s="5"/>
      <c r="D33" s="5"/>
      <c r="E33" s="5"/>
    </row>
    <row r="34" spans="3:5" x14ac:dyDescent="0.35">
      <c r="C34" s="5"/>
      <c r="D34" s="5"/>
      <c r="E34" s="5"/>
    </row>
    <row r="35" spans="3:5" x14ac:dyDescent="0.35">
      <c r="C35" s="5"/>
      <c r="D35" s="5"/>
      <c r="E35" s="5"/>
    </row>
  </sheetData>
  <mergeCells count="5">
    <mergeCell ref="B3:C3"/>
    <mergeCell ref="G3:K6"/>
    <mergeCell ref="B4:C4"/>
    <mergeCell ref="B5:C5"/>
    <mergeCell ref="B6:C6"/>
  </mergeCells>
  <printOptions horizontalCentered="1"/>
  <pageMargins left="0.70866141732283472" right="0.70866141732283472" top="2.3228346456692917" bottom="0.74803149606299213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4">
    <tabColor rgb="FFFFFF00"/>
    <pageSetUpPr fitToPage="1"/>
  </sheetPr>
  <dimension ref="A1:L48"/>
  <sheetViews>
    <sheetView workbookViewId="0">
      <selection activeCell="A465" sqref="A465"/>
    </sheetView>
  </sheetViews>
  <sheetFormatPr defaultRowHeight="14.5" x14ac:dyDescent="0.35"/>
  <cols>
    <col min="1" max="1" width="13.26953125" style="18" customWidth="1"/>
    <col min="2" max="6" width="16.54296875" customWidth="1"/>
    <col min="7" max="7" width="10.08984375" bestFit="1" customWidth="1"/>
    <col min="8" max="9" width="11.08984375" bestFit="1" customWidth="1"/>
  </cols>
  <sheetData>
    <row r="1" spans="1:12" ht="23.5" x14ac:dyDescent="0.55000000000000004">
      <c r="A1" s="17" t="s">
        <v>271</v>
      </c>
    </row>
    <row r="2" spans="1:12" ht="15" thickBot="1" x14ac:dyDescent="0.4"/>
    <row r="3" spans="1:12" ht="14.5" customHeight="1" x14ac:dyDescent="0.35">
      <c r="A3" s="34" t="s">
        <v>2</v>
      </c>
      <c r="B3" s="200" t="s">
        <v>614</v>
      </c>
      <c r="C3" s="201"/>
      <c r="D3" s="39"/>
      <c r="E3" s="30"/>
      <c r="F3" s="31"/>
      <c r="H3" s="196" t="str">
        <f>VLOOKUP(A4,'Customer List'!$A$3:$N$532,2,0)</f>
        <v xml:space="preserve">FMD CENTRAL KITCHEN HOT                           10, SENOKO WAY                                LEVEL3    SINGAPORE 758031                  </v>
      </c>
      <c r="I3" s="196"/>
      <c r="J3" s="196"/>
      <c r="K3" s="196"/>
      <c r="L3" s="196"/>
    </row>
    <row r="4" spans="1:12" ht="14.5" customHeight="1" x14ac:dyDescent="0.35">
      <c r="A4" s="32" t="s">
        <v>590</v>
      </c>
      <c r="B4" s="202" t="s">
        <v>615</v>
      </c>
      <c r="C4" s="203"/>
      <c r="D4" s="39"/>
      <c r="E4" s="22"/>
      <c r="F4" s="14"/>
      <c r="H4" s="196"/>
      <c r="I4" s="196"/>
      <c r="J4" s="196"/>
      <c r="K4" s="196"/>
      <c r="L4" s="196"/>
    </row>
    <row r="5" spans="1:12" ht="15" thickBot="1" x14ac:dyDescent="0.4">
      <c r="A5" s="32"/>
      <c r="B5" s="202" t="s">
        <v>616</v>
      </c>
      <c r="C5" s="203"/>
      <c r="D5" s="39"/>
      <c r="E5" s="22"/>
      <c r="F5" s="14"/>
      <c r="H5" s="196"/>
      <c r="I5" s="196"/>
      <c r="J5" s="196"/>
      <c r="K5" s="196"/>
      <c r="L5" s="196"/>
    </row>
    <row r="6" spans="1:12" ht="15" thickBot="1" x14ac:dyDescent="0.4">
      <c r="A6" s="33"/>
      <c r="B6" s="206" t="s">
        <v>591</v>
      </c>
      <c r="C6" s="207"/>
      <c r="D6" s="39"/>
      <c r="E6" s="22"/>
      <c r="F6" s="35" t="s">
        <v>966</v>
      </c>
      <c r="H6" s="196"/>
      <c r="I6" s="196"/>
      <c r="J6" s="196"/>
      <c r="K6" s="196"/>
      <c r="L6" s="196"/>
    </row>
    <row r="8" spans="1:12" ht="20.149999999999999" customHeight="1" x14ac:dyDescent="0.35">
      <c r="A8" s="19" t="s">
        <v>272</v>
      </c>
      <c r="B8" s="16" t="s">
        <v>273</v>
      </c>
      <c r="C8" s="16" t="s">
        <v>274</v>
      </c>
      <c r="D8" s="16" t="s">
        <v>1</v>
      </c>
      <c r="E8" s="16" t="s">
        <v>275</v>
      </c>
      <c r="F8" s="16" t="s">
        <v>276</v>
      </c>
    </row>
    <row r="9" spans="1:12" ht="18" customHeight="1" x14ac:dyDescent="0.35">
      <c r="A9" s="37">
        <v>44665</v>
      </c>
      <c r="B9" s="21">
        <v>202204245</v>
      </c>
      <c r="C9" s="38">
        <v>80.25</v>
      </c>
      <c r="D9" s="152">
        <v>45239</v>
      </c>
      <c r="E9" s="38">
        <f>C9</f>
        <v>80.25</v>
      </c>
      <c r="F9" s="2">
        <f>C9-E9</f>
        <v>0</v>
      </c>
      <c r="H9" s="10">
        <f>C9+C10+C14+C15+C16+C17</f>
        <v>740.43999999999994</v>
      </c>
    </row>
    <row r="10" spans="1:12" ht="18" customHeight="1" x14ac:dyDescent="0.35">
      <c r="A10" s="37">
        <v>44690</v>
      </c>
      <c r="B10" s="21">
        <v>202205121</v>
      </c>
      <c r="C10" s="38">
        <v>80.25</v>
      </c>
      <c r="D10" s="152">
        <v>45239</v>
      </c>
      <c r="E10" s="38">
        <f>C10</f>
        <v>80.25</v>
      </c>
      <c r="F10" s="2">
        <f>F9+C10-E10</f>
        <v>0</v>
      </c>
      <c r="H10" s="10"/>
    </row>
    <row r="11" spans="1:12" ht="18" hidden="1" customHeight="1" x14ac:dyDescent="0.35">
      <c r="A11" s="3">
        <v>44799</v>
      </c>
      <c r="B11" s="21">
        <v>202208452</v>
      </c>
      <c r="C11" s="133">
        <v>83.46</v>
      </c>
      <c r="D11" s="133"/>
      <c r="E11" s="133">
        <f>C11</f>
        <v>83.46</v>
      </c>
      <c r="F11" s="2">
        <f>F10+C11-E11</f>
        <v>0</v>
      </c>
      <c r="H11" s="9"/>
    </row>
    <row r="12" spans="1:12" ht="18" customHeight="1" x14ac:dyDescent="0.35">
      <c r="A12" s="3">
        <v>44826</v>
      </c>
      <c r="B12" s="21">
        <v>202209342</v>
      </c>
      <c r="C12" s="38">
        <v>247.17</v>
      </c>
      <c r="D12" s="139">
        <v>45254</v>
      </c>
      <c r="E12" s="127">
        <f>C12</f>
        <v>247.17</v>
      </c>
      <c r="F12" s="2">
        <f t="shared" ref="F12:F35" si="0">F11+C12-E12</f>
        <v>0</v>
      </c>
      <c r="H12" s="10"/>
    </row>
    <row r="13" spans="1:12" ht="18" customHeight="1" x14ac:dyDescent="0.35">
      <c r="A13" s="3">
        <v>44826</v>
      </c>
      <c r="B13" s="21">
        <v>202209341</v>
      </c>
      <c r="C13" s="38">
        <v>83.46</v>
      </c>
      <c r="D13" s="139">
        <v>45239</v>
      </c>
      <c r="E13" s="127">
        <v>83.46</v>
      </c>
      <c r="F13" s="2">
        <f t="shared" si="0"/>
        <v>0</v>
      </c>
      <c r="H13" s="10"/>
    </row>
    <row r="14" spans="1:12" ht="18" customHeight="1" x14ac:dyDescent="0.35">
      <c r="A14" s="20">
        <v>44831</v>
      </c>
      <c r="B14" s="1">
        <v>202209420</v>
      </c>
      <c r="C14" s="38">
        <v>82.39</v>
      </c>
      <c r="D14" s="139">
        <v>45239</v>
      </c>
      <c r="E14" s="127">
        <f>C14</f>
        <v>82.39</v>
      </c>
      <c r="F14" s="2">
        <f t="shared" si="0"/>
        <v>0</v>
      </c>
      <c r="H14" s="10"/>
    </row>
    <row r="15" spans="1:12" ht="18" customHeight="1" x14ac:dyDescent="0.35">
      <c r="A15" s="20">
        <v>44839</v>
      </c>
      <c r="B15" s="1">
        <v>202210087</v>
      </c>
      <c r="C15" s="38">
        <v>166.92</v>
      </c>
      <c r="D15" s="139">
        <v>45254</v>
      </c>
      <c r="E15" s="127">
        <v>166.92</v>
      </c>
      <c r="F15" s="2">
        <f t="shared" si="0"/>
        <v>0</v>
      </c>
    </row>
    <row r="16" spans="1:12" ht="18" customHeight="1" x14ac:dyDescent="0.35">
      <c r="A16" s="20">
        <v>44846</v>
      </c>
      <c r="B16" s="1">
        <v>202210211</v>
      </c>
      <c r="C16" s="38">
        <v>83.46</v>
      </c>
      <c r="D16" s="139">
        <v>45275</v>
      </c>
      <c r="E16" s="127">
        <f>C16</f>
        <v>83.46</v>
      </c>
      <c r="F16" s="2">
        <f t="shared" si="0"/>
        <v>0</v>
      </c>
    </row>
    <row r="17" spans="1:9" ht="20" customHeight="1" x14ac:dyDescent="0.35">
      <c r="A17" s="20">
        <v>44846</v>
      </c>
      <c r="B17" s="1">
        <v>202210211</v>
      </c>
      <c r="C17" s="38">
        <v>247.17</v>
      </c>
      <c r="D17" s="139">
        <v>45275</v>
      </c>
      <c r="E17" s="127">
        <v>247.17</v>
      </c>
      <c r="F17" s="2">
        <f t="shared" si="0"/>
        <v>0</v>
      </c>
      <c r="H17" s="10"/>
      <c r="I17" s="10"/>
    </row>
    <row r="18" spans="1:9" ht="20" customHeight="1" x14ac:dyDescent="0.35">
      <c r="A18" s="20">
        <v>44873</v>
      </c>
      <c r="B18" s="1">
        <v>202211149</v>
      </c>
      <c r="C18" s="2">
        <v>166.92</v>
      </c>
      <c r="D18" s="139">
        <v>44939</v>
      </c>
      <c r="E18" s="127">
        <v>166.92</v>
      </c>
      <c r="F18" s="2">
        <f t="shared" si="0"/>
        <v>0</v>
      </c>
    </row>
    <row r="19" spans="1:9" ht="20" customHeight="1" x14ac:dyDescent="0.35">
      <c r="A19" s="20">
        <v>44888</v>
      </c>
      <c r="B19" s="1">
        <v>202211418</v>
      </c>
      <c r="C19" s="2">
        <v>166.92</v>
      </c>
      <c r="D19" s="139">
        <v>44939</v>
      </c>
      <c r="E19" s="127">
        <v>166.92</v>
      </c>
      <c r="F19" s="2">
        <f t="shared" si="0"/>
        <v>0</v>
      </c>
      <c r="H19" s="10"/>
    </row>
    <row r="20" spans="1:9" ht="20" customHeight="1" x14ac:dyDescent="0.35">
      <c r="A20" s="20">
        <v>45266</v>
      </c>
      <c r="B20" s="1">
        <v>202212107</v>
      </c>
      <c r="C20" s="2">
        <v>496.48</v>
      </c>
      <c r="D20" s="139">
        <v>44980</v>
      </c>
      <c r="E20" s="127">
        <v>496.48</v>
      </c>
      <c r="F20" s="2">
        <f t="shared" si="0"/>
        <v>0</v>
      </c>
      <c r="G20" s="10"/>
      <c r="H20" s="10"/>
    </row>
    <row r="21" spans="1:9" ht="20" customHeight="1" x14ac:dyDescent="0.35">
      <c r="A21" s="20">
        <v>45266</v>
      </c>
      <c r="B21" s="1">
        <v>202212108</v>
      </c>
      <c r="C21" s="2">
        <v>166.92</v>
      </c>
      <c r="D21" s="139">
        <v>44980</v>
      </c>
      <c r="E21" s="127">
        <v>166.92</v>
      </c>
      <c r="F21" s="2">
        <f t="shared" si="0"/>
        <v>0</v>
      </c>
      <c r="H21" s="10"/>
    </row>
    <row r="22" spans="1:9" ht="20" customHeight="1" x14ac:dyDescent="0.35">
      <c r="A22" s="20">
        <v>45266</v>
      </c>
      <c r="B22" s="1">
        <v>202212109</v>
      </c>
      <c r="C22" s="2">
        <v>82.39</v>
      </c>
      <c r="D22" s="139">
        <v>44980</v>
      </c>
      <c r="E22" s="127">
        <v>82.39</v>
      </c>
      <c r="F22" s="2">
        <f t="shared" si="0"/>
        <v>0</v>
      </c>
      <c r="H22" s="10"/>
    </row>
    <row r="23" spans="1:9" ht="20" customHeight="1" x14ac:dyDescent="0.35">
      <c r="A23" s="20">
        <v>45273</v>
      </c>
      <c r="B23" s="1">
        <v>202212218</v>
      </c>
      <c r="C23" s="2">
        <v>166.92</v>
      </c>
      <c r="D23" s="139">
        <v>44980</v>
      </c>
      <c r="E23" s="127">
        <v>166.92</v>
      </c>
      <c r="F23" s="2">
        <f t="shared" si="0"/>
        <v>0</v>
      </c>
      <c r="H23" s="10"/>
    </row>
    <row r="24" spans="1:9" ht="20" customHeight="1" x14ac:dyDescent="0.35">
      <c r="A24" s="20">
        <v>45273</v>
      </c>
      <c r="B24" s="1">
        <v>202212219</v>
      </c>
      <c r="C24" s="2">
        <v>166.92</v>
      </c>
      <c r="D24" s="139">
        <v>44980</v>
      </c>
      <c r="E24" s="127">
        <v>166.92</v>
      </c>
      <c r="F24" s="2">
        <f t="shared" si="0"/>
        <v>0</v>
      </c>
      <c r="H24" s="10"/>
    </row>
    <row r="25" spans="1:9" ht="20" customHeight="1" x14ac:dyDescent="0.35">
      <c r="A25" s="20">
        <v>45280</v>
      </c>
      <c r="B25" s="1">
        <v>202212327</v>
      </c>
      <c r="C25" s="2">
        <v>329.56</v>
      </c>
      <c r="D25" s="139">
        <v>44980</v>
      </c>
      <c r="E25" s="127">
        <v>329.56</v>
      </c>
      <c r="F25" s="2">
        <f t="shared" si="0"/>
        <v>0</v>
      </c>
      <c r="H25" s="10"/>
    </row>
    <row r="26" spans="1:9" ht="20" customHeight="1" x14ac:dyDescent="0.35">
      <c r="A26" s="20">
        <v>45280</v>
      </c>
      <c r="B26" s="1">
        <v>202212328</v>
      </c>
      <c r="C26" s="2">
        <v>166.92</v>
      </c>
      <c r="D26" s="139">
        <v>44980</v>
      </c>
      <c r="E26" s="127">
        <v>166.92</v>
      </c>
      <c r="F26" s="2">
        <f t="shared" si="0"/>
        <v>0</v>
      </c>
      <c r="H26" s="10"/>
    </row>
    <row r="27" spans="1:9" ht="20" customHeight="1" x14ac:dyDescent="0.35">
      <c r="A27" s="20">
        <v>45287</v>
      </c>
      <c r="B27" s="1">
        <v>202212449</v>
      </c>
      <c r="C27" s="2">
        <v>166.92</v>
      </c>
      <c r="D27" s="139">
        <v>44980</v>
      </c>
      <c r="E27" s="127">
        <v>166.92</v>
      </c>
      <c r="F27" s="2">
        <f t="shared" si="0"/>
        <v>0</v>
      </c>
      <c r="H27" s="10"/>
    </row>
    <row r="28" spans="1:9" ht="20" customHeight="1" x14ac:dyDescent="0.35">
      <c r="A28" s="20">
        <v>45289</v>
      </c>
      <c r="B28" s="1">
        <v>202212509</v>
      </c>
      <c r="C28" s="2">
        <v>166.92</v>
      </c>
      <c r="D28" s="139">
        <v>44980</v>
      </c>
      <c r="E28" s="127">
        <v>166.92</v>
      </c>
      <c r="F28" s="2">
        <f t="shared" si="0"/>
        <v>0</v>
      </c>
      <c r="H28" s="10"/>
    </row>
    <row r="29" spans="1:9" ht="20" customHeight="1" x14ac:dyDescent="0.35">
      <c r="A29" s="20">
        <v>45289</v>
      </c>
      <c r="B29" s="1">
        <v>202212510</v>
      </c>
      <c r="C29" s="2">
        <v>166.92</v>
      </c>
      <c r="D29" s="139">
        <v>44980</v>
      </c>
      <c r="E29" s="127">
        <v>166.92</v>
      </c>
      <c r="F29" s="2">
        <f t="shared" si="0"/>
        <v>0</v>
      </c>
      <c r="H29" s="10"/>
    </row>
    <row r="30" spans="1:9" ht="20" customHeight="1" x14ac:dyDescent="0.35">
      <c r="A30" s="20">
        <v>44930</v>
      </c>
      <c r="B30" s="1">
        <v>202301039</v>
      </c>
      <c r="C30" s="2">
        <v>172.8</v>
      </c>
      <c r="D30" s="139">
        <v>45012</v>
      </c>
      <c r="E30" s="127">
        <f>C30</f>
        <v>172.8</v>
      </c>
      <c r="F30" s="2">
        <f t="shared" si="0"/>
        <v>0</v>
      </c>
      <c r="H30" s="10"/>
    </row>
    <row r="31" spans="1:9" ht="20" customHeight="1" x14ac:dyDescent="0.35">
      <c r="A31" s="20"/>
      <c r="B31" s="1"/>
      <c r="C31" s="2"/>
      <c r="D31" s="2"/>
      <c r="E31" s="2"/>
      <c r="F31" s="2">
        <f t="shared" si="0"/>
        <v>0</v>
      </c>
      <c r="H31" s="10"/>
    </row>
    <row r="32" spans="1:9" ht="20" customHeight="1" x14ac:dyDescent="0.35">
      <c r="A32" s="20"/>
      <c r="B32" s="1"/>
      <c r="C32" s="2"/>
      <c r="D32" s="2"/>
      <c r="E32" s="2"/>
      <c r="F32" s="2">
        <f t="shared" si="0"/>
        <v>0</v>
      </c>
      <c r="H32" s="10"/>
    </row>
    <row r="33" spans="1:8" ht="20" customHeight="1" x14ac:dyDescent="0.35">
      <c r="A33" s="20"/>
      <c r="B33" s="1"/>
      <c r="C33" s="2"/>
      <c r="D33" s="2"/>
      <c r="E33" s="2"/>
      <c r="F33" s="2">
        <f t="shared" si="0"/>
        <v>0</v>
      </c>
      <c r="H33" s="10"/>
    </row>
    <row r="34" spans="1:8" ht="20" customHeight="1" x14ac:dyDescent="0.35">
      <c r="A34" s="20"/>
      <c r="B34" s="1"/>
      <c r="C34" s="2"/>
      <c r="D34" s="2"/>
      <c r="E34" s="2"/>
      <c r="F34" s="2">
        <f t="shared" si="0"/>
        <v>0</v>
      </c>
      <c r="H34" s="10"/>
    </row>
    <row r="35" spans="1:8" x14ac:dyDescent="0.35">
      <c r="A35" s="20"/>
      <c r="B35" s="1"/>
      <c r="C35" s="2"/>
      <c r="D35" s="2"/>
      <c r="E35" s="2"/>
      <c r="F35" s="2">
        <f t="shared" si="0"/>
        <v>0</v>
      </c>
    </row>
    <row r="36" spans="1:8" x14ac:dyDescent="0.35">
      <c r="C36" s="5"/>
      <c r="D36" s="5"/>
      <c r="E36" s="5"/>
      <c r="F36" s="5"/>
    </row>
    <row r="37" spans="1:8" x14ac:dyDescent="0.35">
      <c r="C37" s="5"/>
      <c r="D37" s="5"/>
      <c r="E37" s="5"/>
      <c r="F37" s="5"/>
    </row>
    <row r="38" spans="1:8" x14ac:dyDescent="0.35">
      <c r="C38" s="5"/>
      <c r="D38" s="5"/>
      <c r="E38" s="5"/>
      <c r="F38" s="5"/>
    </row>
    <row r="39" spans="1:8" x14ac:dyDescent="0.35">
      <c r="C39" s="5"/>
      <c r="D39" s="5"/>
      <c r="E39" s="5"/>
      <c r="F39" s="5"/>
    </row>
    <row r="40" spans="1:8" x14ac:dyDescent="0.35">
      <c r="C40" s="5"/>
      <c r="D40" s="5"/>
      <c r="E40" s="5"/>
      <c r="F40" s="5"/>
    </row>
    <row r="41" spans="1:8" x14ac:dyDescent="0.35">
      <c r="C41" s="5"/>
      <c r="D41" s="5"/>
      <c r="E41" s="5"/>
      <c r="F41" s="5"/>
    </row>
    <row r="42" spans="1:8" x14ac:dyDescent="0.35">
      <c r="C42" s="5"/>
      <c r="D42" s="5"/>
      <c r="E42" s="5"/>
      <c r="F42" s="5"/>
    </row>
    <row r="43" spans="1:8" x14ac:dyDescent="0.35">
      <c r="C43" s="5"/>
      <c r="D43" s="5"/>
      <c r="E43" s="5"/>
      <c r="F43" s="5"/>
    </row>
    <row r="44" spans="1:8" x14ac:dyDescent="0.35">
      <c r="C44" s="5"/>
      <c r="D44" s="5"/>
      <c r="E44" s="5"/>
      <c r="F44" s="5"/>
    </row>
    <row r="45" spans="1:8" x14ac:dyDescent="0.35">
      <c r="C45" s="5"/>
      <c r="D45" s="5"/>
      <c r="E45" s="5"/>
      <c r="F45" s="5"/>
    </row>
    <row r="46" spans="1:8" x14ac:dyDescent="0.35">
      <c r="C46" s="5"/>
      <c r="D46" s="5"/>
      <c r="E46" s="5"/>
      <c r="F46" s="5"/>
    </row>
    <row r="47" spans="1:8" x14ac:dyDescent="0.35">
      <c r="C47" s="5"/>
      <c r="D47" s="5"/>
      <c r="E47" s="5"/>
      <c r="F47" s="5"/>
    </row>
    <row r="48" spans="1:8" x14ac:dyDescent="0.35">
      <c r="C48" s="5"/>
      <c r="D48" s="5"/>
      <c r="E48" s="5"/>
      <c r="F48" s="5"/>
    </row>
  </sheetData>
  <mergeCells count="5">
    <mergeCell ref="B3:C3"/>
    <mergeCell ref="H3:L6"/>
    <mergeCell ref="B4:C4"/>
    <mergeCell ref="B5:C5"/>
    <mergeCell ref="B6:C6"/>
  </mergeCells>
  <printOptions horizontalCentered="1"/>
  <pageMargins left="0.70866141732283472" right="0.70866141732283472" top="2.3228346456692917" bottom="0.74803149606299213" header="0.31496062992125984" footer="0.31496062992125984"/>
  <pageSetup paperSize="9" scale="92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1">
    <tabColor rgb="FFFFFF00"/>
    <pageSetUpPr fitToPage="1"/>
  </sheetPr>
  <dimension ref="A1:L115"/>
  <sheetViews>
    <sheetView topLeftCell="A110" workbookViewId="0">
      <selection activeCell="A465" sqref="A465"/>
    </sheetView>
  </sheetViews>
  <sheetFormatPr defaultRowHeight="14.5" x14ac:dyDescent="0.35"/>
  <cols>
    <col min="1" max="1" width="13.26953125" style="18" customWidth="1"/>
    <col min="2" max="2" width="18.54296875" customWidth="1"/>
    <col min="3" max="4" width="18.54296875" style="5" customWidth="1"/>
    <col min="5" max="6" width="16.54296875" customWidth="1"/>
    <col min="7" max="7" width="11.1796875" bestFit="1" customWidth="1"/>
    <col min="8" max="8" width="10.08984375" bestFit="1" customWidth="1"/>
    <col min="9" max="9" width="10.1796875" bestFit="1" customWidth="1"/>
    <col min="10" max="10" width="10.08984375" bestFit="1" customWidth="1"/>
  </cols>
  <sheetData>
    <row r="1" spans="1:12" ht="23.5" x14ac:dyDescent="0.55000000000000004">
      <c r="A1" s="17" t="s">
        <v>271</v>
      </c>
    </row>
    <row r="2" spans="1:12" ht="15" thickBot="1" x14ac:dyDescent="0.4"/>
    <row r="3" spans="1:12" ht="20.149999999999999" customHeight="1" x14ac:dyDescent="0.35">
      <c r="A3" s="18" t="s">
        <v>2</v>
      </c>
      <c r="B3" s="194" t="s">
        <v>468</v>
      </c>
      <c r="C3" s="209"/>
      <c r="D3" s="109"/>
      <c r="F3" s="14"/>
      <c r="H3" s="196" t="str">
        <f>VLOOKUP(A4,'Customer List'!$A$3:$N$532,2,0)</f>
        <v xml:space="preserve">KOPITIAM INVESTMENT PTE LTD                      Block 15, Woodlands Loop.                #01-28, Singapore   738322.           </v>
      </c>
      <c r="I3" s="196"/>
      <c r="J3" s="196"/>
      <c r="K3" s="196"/>
      <c r="L3" s="196"/>
    </row>
    <row r="4" spans="1:12" ht="20.149999999999999" customHeight="1" x14ac:dyDescent="0.35">
      <c r="A4" s="18" t="s">
        <v>124</v>
      </c>
      <c r="B4" s="197" t="s">
        <v>306</v>
      </c>
      <c r="C4" s="199"/>
      <c r="D4" s="109"/>
      <c r="F4" s="35" t="s">
        <v>319</v>
      </c>
      <c r="H4" s="196"/>
      <c r="I4" s="196"/>
      <c r="J4" s="196"/>
      <c r="K4" s="196"/>
      <c r="L4" s="196"/>
    </row>
    <row r="5" spans="1:12" ht="20.149999999999999" customHeight="1" thickBot="1" x14ac:dyDescent="0.4">
      <c r="B5" s="210" t="s">
        <v>307</v>
      </c>
      <c r="C5" s="211"/>
      <c r="D5" s="109"/>
      <c r="F5" s="137">
        <v>45107</v>
      </c>
      <c r="H5" s="196"/>
      <c r="I5" s="196"/>
      <c r="J5" s="196"/>
      <c r="K5" s="196"/>
      <c r="L5" s="196"/>
    </row>
    <row r="6" spans="1:12" ht="20.149999999999999" customHeight="1" x14ac:dyDescent="0.35">
      <c r="B6" s="212"/>
      <c r="C6" s="212"/>
      <c r="D6" s="110"/>
      <c r="E6" s="25"/>
      <c r="F6" s="14"/>
      <c r="H6" s="196"/>
      <c r="I6" s="196"/>
      <c r="J6" s="196"/>
      <c r="K6" s="196"/>
      <c r="L6" s="196"/>
    </row>
    <row r="7" spans="1:12" ht="18.5" x14ac:dyDescent="0.35">
      <c r="B7" s="208"/>
      <c r="C7" s="208"/>
      <c r="D7" s="208"/>
      <c r="E7" s="208"/>
    </row>
    <row r="8" spans="1:12" ht="20.25" customHeight="1" x14ac:dyDescent="0.35">
      <c r="A8" s="19" t="s">
        <v>272</v>
      </c>
      <c r="B8" s="16" t="s">
        <v>273</v>
      </c>
      <c r="C8" s="73" t="s">
        <v>274</v>
      </c>
      <c r="D8" s="73" t="s">
        <v>272</v>
      </c>
      <c r="E8" s="16" t="s">
        <v>275</v>
      </c>
      <c r="F8" s="16" t="s">
        <v>276</v>
      </c>
    </row>
    <row r="9" spans="1:12" ht="20.149999999999999" hidden="1" customHeight="1" x14ac:dyDescent="0.35">
      <c r="A9" s="37">
        <v>44541</v>
      </c>
      <c r="B9" s="1">
        <v>202012209</v>
      </c>
      <c r="C9" s="6">
        <v>838.88</v>
      </c>
      <c r="D9" s="106">
        <v>44644</v>
      </c>
      <c r="E9" s="1">
        <v>838.88</v>
      </c>
      <c r="F9" s="38">
        <f>C9-E9</f>
        <v>0</v>
      </c>
    </row>
    <row r="10" spans="1:12" ht="20.149999999999999" hidden="1" customHeight="1" x14ac:dyDescent="0.35">
      <c r="A10" s="37">
        <v>44544</v>
      </c>
      <c r="B10" s="1">
        <v>202012265</v>
      </c>
      <c r="C10" s="6">
        <v>1308.6099999999999</v>
      </c>
      <c r="D10" s="106">
        <v>44644</v>
      </c>
      <c r="E10" s="1">
        <v>1308.6099999999999</v>
      </c>
      <c r="F10" s="38">
        <f t="shared" ref="F10:F13" si="0">F9+C10-E10</f>
        <v>0</v>
      </c>
    </row>
    <row r="11" spans="1:12" ht="20.149999999999999" hidden="1" customHeight="1" x14ac:dyDescent="0.35">
      <c r="A11" s="37">
        <v>44548</v>
      </c>
      <c r="B11" s="1">
        <v>202012335</v>
      </c>
      <c r="C11" s="6">
        <v>765.05</v>
      </c>
      <c r="D11" s="106">
        <v>44644</v>
      </c>
      <c r="E11" s="1">
        <v>765.05</v>
      </c>
      <c r="F11" s="38">
        <f t="shared" si="0"/>
        <v>0</v>
      </c>
    </row>
    <row r="12" spans="1:12" ht="20.149999999999999" hidden="1" customHeight="1" x14ac:dyDescent="0.35">
      <c r="A12" s="37">
        <v>44549</v>
      </c>
      <c r="B12" s="1">
        <v>202012365</v>
      </c>
      <c r="C12" s="6">
        <v>665.54</v>
      </c>
      <c r="D12" s="106">
        <v>44644</v>
      </c>
      <c r="E12" s="1">
        <v>665.54</v>
      </c>
      <c r="F12" s="38">
        <f t="shared" si="0"/>
        <v>0</v>
      </c>
    </row>
    <row r="13" spans="1:12" ht="20.149999999999999" hidden="1" customHeight="1" x14ac:dyDescent="0.35">
      <c r="A13" s="123">
        <v>44564</v>
      </c>
      <c r="B13" s="4">
        <v>202201018</v>
      </c>
      <c r="C13" s="122">
        <v>454.75</v>
      </c>
      <c r="D13" s="106">
        <v>44945</v>
      </c>
      <c r="E13" s="51">
        <f>C13</f>
        <v>454.75</v>
      </c>
      <c r="F13" s="127">
        <f t="shared" si="0"/>
        <v>0</v>
      </c>
      <c r="G13" s="45"/>
    </row>
    <row r="14" spans="1:12" ht="20.149999999999999" hidden="1" customHeight="1" x14ac:dyDescent="0.35">
      <c r="A14" s="123">
        <v>44566</v>
      </c>
      <c r="B14" s="4">
        <v>202201078</v>
      </c>
      <c r="C14" s="122">
        <v>29.43</v>
      </c>
      <c r="D14" s="106">
        <v>44644</v>
      </c>
      <c r="E14" s="51">
        <v>29.43</v>
      </c>
      <c r="F14" s="127">
        <f t="shared" ref="F14:F77" si="1">F13+C14-E14</f>
        <v>0</v>
      </c>
      <c r="G14" s="45"/>
    </row>
    <row r="15" spans="1:12" ht="20.149999999999999" hidden="1" customHeight="1" x14ac:dyDescent="0.35">
      <c r="A15" s="123">
        <v>44571</v>
      </c>
      <c r="B15" s="4">
        <v>202201128</v>
      </c>
      <c r="C15" s="122">
        <v>454.75</v>
      </c>
      <c r="D15" s="106">
        <v>44644</v>
      </c>
      <c r="E15" s="51">
        <v>454.75</v>
      </c>
      <c r="F15" s="127">
        <f t="shared" si="1"/>
        <v>0</v>
      </c>
      <c r="G15" s="45"/>
      <c r="I15" s="10"/>
    </row>
    <row r="16" spans="1:12" ht="20.149999999999999" hidden="1" customHeight="1" x14ac:dyDescent="0.35">
      <c r="A16" s="123">
        <v>44574</v>
      </c>
      <c r="B16" s="4">
        <v>202201202</v>
      </c>
      <c r="C16" s="122">
        <v>88.6</v>
      </c>
      <c r="D16" s="106">
        <v>44644</v>
      </c>
      <c r="E16" s="2">
        <v>88.6</v>
      </c>
      <c r="F16" s="127">
        <f t="shared" si="1"/>
        <v>0</v>
      </c>
      <c r="G16" s="45"/>
    </row>
    <row r="17" spans="1:9" ht="20.149999999999999" hidden="1" customHeight="1" x14ac:dyDescent="0.35">
      <c r="A17" s="123">
        <v>44575</v>
      </c>
      <c r="B17" s="4">
        <v>202201234</v>
      </c>
      <c r="C17" s="122">
        <v>96.3</v>
      </c>
      <c r="D17" s="106">
        <v>44644</v>
      </c>
      <c r="E17" s="2">
        <v>96.3</v>
      </c>
      <c r="F17" s="127">
        <f t="shared" si="1"/>
        <v>0</v>
      </c>
      <c r="G17" s="45"/>
    </row>
    <row r="18" spans="1:9" ht="20.149999999999999" hidden="1" customHeight="1" x14ac:dyDescent="0.35">
      <c r="A18" s="123">
        <v>44578</v>
      </c>
      <c r="B18" s="4">
        <v>202201254</v>
      </c>
      <c r="C18" s="122">
        <v>501.83</v>
      </c>
      <c r="D18" s="106">
        <v>44644</v>
      </c>
      <c r="E18" s="2">
        <v>501.83</v>
      </c>
      <c r="F18" s="127">
        <f t="shared" si="1"/>
        <v>0</v>
      </c>
      <c r="G18" s="45"/>
    </row>
    <row r="19" spans="1:9" ht="20.149999999999999" hidden="1" customHeight="1" x14ac:dyDescent="0.35">
      <c r="A19" s="123">
        <v>44579</v>
      </c>
      <c r="B19" s="4">
        <v>202201276</v>
      </c>
      <c r="C19" s="122">
        <v>192.6</v>
      </c>
      <c r="D19" s="106">
        <v>44644</v>
      </c>
      <c r="E19" s="2">
        <v>192.6</v>
      </c>
      <c r="F19" s="127">
        <f t="shared" si="1"/>
        <v>0</v>
      </c>
      <c r="G19" s="45"/>
    </row>
    <row r="20" spans="1:9" ht="20.149999999999999" hidden="1" customHeight="1" x14ac:dyDescent="0.35">
      <c r="A20" s="123">
        <v>44581</v>
      </c>
      <c r="B20" s="4">
        <v>202201353</v>
      </c>
      <c r="C20" s="122">
        <v>163.71</v>
      </c>
      <c r="D20" s="106">
        <v>44644</v>
      </c>
      <c r="E20" s="2">
        <v>163.71</v>
      </c>
      <c r="F20" s="127">
        <f t="shared" si="1"/>
        <v>0</v>
      </c>
      <c r="G20" s="45"/>
    </row>
    <row r="21" spans="1:9" ht="20.149999999999999" hidden="1" customHeight="1" x14ac:dyDescent="0.35">
      <c r="A21" s="123">
        <v>44585</v>
      </c>
      <c r="B21" s="4">
        <v>202201380</v>
      </c>
      <c r="C21" s="122">
        <v>456.89</v>
      </c>
      <c r="D21" s="106">
        <v>44644</v>
      </c>
      <c r="E21" s="2">
        <v>456.89</v>
      </c>
      <c r="F21" s="127">
        <f t="shared" si="1"/>
        <v>0</v>
      </c>
      <c r="G21" s="45"/>
    </row>
    <row r="22" spans="1:9" ht="20.149999999999999" hidden="1" customHeight="1" x14ac:dyDescent="0.35">
      <c r="A22" s="123">
        <v>44589</v>
      </c>
      <c r="B22" s="4">
        <v>202201472</v>
      </c>
      <c r="C22" s="122">
        <v>374.5</v>
      </c>
      <c r="D22" s="106">
        <v>44644</v>
      </c>
      <c r="E22" s="2">
        <v>374.5</v>
      </c>
      <c r="F22" s="127">
        <f t="shared" si="1"/>
        <v>0</v>
      </c>
      <c r="G22" s="45"/>
    </row>
    <row r="23" spans="1:9" ht="20.149999999999999" hidden="1" customHeight="1" x14ac:dyDescent="0.35">
      <c r="A23" s="123">
        <v>44599</v>
      </c>
      <c r="B23" s="4">
        <v>202202005</v>
      </c>
      <c r="C23" s="122">
        <v>454.75</v>
      </c>
      <c r="D23" s="106">
        <v>44644</v>
      </c>
      <c r="E23" s="2">
        <f>C23</f>
        <v>454.75</v>
      </c>
      <c r="F23" s="127">
        <f t="shared" si="1"/>
        <v>0</v>
      </c>
      <c r="G23" s="45"/>
      <c r="I23" s="10"/>
    </row>
    <row r="24" spans="1:9" ht="20.149999999999999" hidden="1" customHeight="1" x14ac:dyDescent="0.35">
      <c r="A24" s="123">
        <v>44604</v>
      </c>
      <c r="B24" s="4">
        <v>202202137</v>
      </c>
      <c r="C24" s="122">
        <v>209.72</v>
      </c>
      <c r="D24" s="106">
        <v>44644</v>
      </c>
      <c r="E24" s="2">
        <v>209.72</v>
      </c>
      <c r="F24" s="127">
        <f t="shared" si="1"/>
        <v>0</v>
      </c>
      <c r="G24" s="45"/>
    </row>
    <row r="25" spans="1:9" ht="20.149999999999999" hidden="1" customHeight="1" x14ac:dyDescent="0.35">
      <c r="A25" s="123">
        <v>44613</v>
      </c>
      <c r="B25" s="4">
        <v>202202245</v>
      </c>
      <c r="C25" s="122">
        <v>405.53</v>
      </c>
      <c r="D25" s="106">
        <v>44644</v>
      </c>
      <c r="E25" s="2">
        <v>405.53</v>
      </c>
      <c r="F25" s="127">
        <f t="shared" si="1"/>
        <v>0</v>
      </c>
      <c r="G25" s="45"/>
    </row>
    <row r="26" spans="1:9" ht="20.149999999999999" hidden="1" customHeight="1" x14ac:dyDescent="0.35">
      <c r="A26" s="123">
        <v>44620</v>
      </c>
      <c r="B26" s="4">
        <v>202202331</v>
      </c>
      <c r="C26" s="122">
        <v>499.69</v>
      </c>
      <c r="D26" s="106">
        <v>44644</v>
      </c>
      <c r="E26" s="2">
        <v>499.69</v>
      </c>
      <c r="F26" s="127">
        <f t="shared" si="1"/>
        <v>0</v>
      </c>
      <c r="G26" s="45"/>
    </row>
    <row r="27" spans="1:9" ht="20.149999999999999" hidden="1" customHeight="1" x14ac:dyDescent="0.35">
      <c r="A27" s="123">
        <v>44625</v>
      </c>
      <c r="B27" s="4">
        <v>202203080</v>
      </c>
      <c r="C27" s="122">
        <v>22.47</v>
      </c>
      <c r="D27" s="106">
        <v>44707</v>
      </c>
      <c r="E27" s="2">
        <f t="shared" ref="E27:E47" si="2">C27</f>
        <v>22.47</v>
      </c>
      <c r="F27" s="127">
        <f t="shared" si="1"/>
        <v>0</v>
      </c>
      <c r="G27" s="45"/>
    </row>
    <row r="28" spans="1:9" ht="20.149999999999999" hidden="1" customHeight="1" x14ac:dyDescent="0.35">
      <c r="A28" s="123">
        <v>44627</v>
      </c>
      <c r="B28" s="4">
        <v>202203099</v>
      </c>
      <c r="C28" s="122">
        <v>374.5</v>
      </c>
      <c r="D28" s="106">
        <v>44707</v>
      </c>
      <c r="E28" s="2">
        <f t="shared" si="2"/>
        <v>374.5</v>
      </c>
      <c r="F28" s="127">
        <f t="shared" si="1"/>
        <v>0</v>
      </c>
      <c r="G28" s="45"/>
    </row>
    <row r="29" spans="1:9" ht="20.149999999999999" hidden="1" customHeight="1" x14ac:dyDescent="0.35">
      <c r="A29" s="123">
        <v>44628</v>
      </c>
      <c r="B29" s="4">
        <v>202203122</v>
      </c>
      <c r="C29" s="122">
        <v>64.2</v>
      </c>
      <c r="D29" s="106">
        <v>44707</v>
      </c>
      <c r="E29" s="2">
        <f t="shared" si="2"/>
        <v>64.2</v>
      </c>
      <c r="F29" s="127">
        <f t="shared" si="1"/>
        <v>0</v>
      </c>
      <c r="G29" s="45"/>
    </row>
    <row r="30" spans="1:9" ht="20.149999999999999" hidden="1" customHeight="1" x14ac:dyDescent="0.35">
      <c r="A30" s="123">
        <v>44634</v>
      </c>
      <c r="B30" s="4">
        <v>202203220</v>
      </c>
      <c r="C30" s="122">
        <v>374.5</v>
      </c>
      <c r="D30" s="106">
        <v>44707</v>
      </c>
      <c r="E30" s="2">
        <f t="shared" si="2"/>
        <v>374.5</v>
      </c>
      <c r="F30" s="127">
        <f t="shared" si="1"/>
        <v>0</v>
      </c>
      <c r="G30" s="45"/>
    </row>
    <row r="31" spans="1:9" ht="20.149999999999999" hidden="1" customHeight="1" x14ac:dyDescent="0.35">
      <c r="A31" s="123">
        <v>44641</v>
      </c>
      <c r="B31" s="4">
        <v>202203324</v>
      </c>
      <c r="C31" s="122">
        <v>325.27999999999997</v>
      </c>
      <c r="D31" s="106">
        <v>44707</v>
      </c>
      <c r="E31" s="2">
        <f t="shared" si="2"/>
        <v>325.27999999999997</v>
      </c>
      <c r="F31" s="127">
        <f t="shared" si="1"/>
        <v>0</v>
      </c>
      <c r="G31" s="45"/>
    </row>
    <row r="32" spans="1:9" ht="20.149999999999999" hidden="1" customHeight="1" x14ac:dyDescent="0.35">
      <c r="A32" s="123">
        <v>44648</v>
      </c>
      <c r="B32" s="4">
        <v>202203434</v>
      </c>
      <c r="C32" s="122">
        <v>374.5</v>
      </c>
      <c r="D32" s="106">
        <v>44707</v>
      </c>
      <c r="E32" s="2">
        <f t="shared" si="2"/>
        <v>374.5</v>
      </c>
      <c r="F32" s="127">
        <f t="shared" si="1"/>
        <v>0</v>
      </c>
      <c r="G32" s="45"/>
    </row>
    <row r="33" spans="1:9" ht="20.149999999999999" hidden="1" customHeight="1" x14ac:dyDescent="0.35">
      <c r="A33" s="123">
        <v>44655</v>
      </c>
      <c r="B33" s="4">
        <v>202204047</v>
      </c>
      <c r="C33" s="122">
        <v>419.44</v>
      </c>
      <c r="D33" s="121">
        <v>2000059968</v>
      </c>
      <c r="E33" s="2">
        <f t="shared" si="2"/>
        <v>419.44</v>
      </c>
      <c r="F33" s="127">
        <f>F32+C33-E33</f>
        <v>0</v>
      </c>
      <c r="G33" s="45"/>
      <c r="I33" s="10">
        <f>C33</f>
        <v>419.44</v>
      </c>
    </row>
    <row r="34" spans="1:9" ht="20.149999999999999" hidden="1" customHeight="1" x14ac:dyDescent="0.35">
      <c r="A34" s="123">
        <v>44662</v>
      </c>
      <c r="B34" s="4">
        <v>202204162</v>
      </c>
      <c r="C34" s="122">
        <v>374.5</v>
      </c>
      <c r="D34" s="121">
        <v>2000059968</v>
      </c>
      <c r="E34" s="2">
        <f t="shared" si="2"/>
        <v>374.5</v>
      </c>
      <c r="F34" s="127">
        <f t="shared" si="1"/>
        <v>0</v>
      </c>
      <c r="G34" s="45"/>
      <c r="I34" s="10">
        <f t="shared" ref="I34:I47" si="3">C34</f>
        <v>374.5</v>
      </c>
    </row>
    <row r="35" spans="1:9" ht="20.149999999999999" hidden="1" customHeight="1" x14ac:dyDescent="0.35">
      <c r="A35" s="123">
        <v>44669</v>
      </c>
      <c r="B35" s="4">
        <v>202204283</v>
      </c>
      <c r="C35" s="122">
        <v>374.5</v>
      </c>
      <c r="D35" s="121">
        <v>2000059968</v>
      </c>
      <c r="E35" s="2">
        <f t="shared" si="2"/>
        <v>374.5</v>
      </c>
      <c r="F35" s="127">
        <f t="shared" si="1"/>
        <v>0</v>
      </c>
      <c r="G35" s="45"/>
      <c r="I35" s="10">
        <f t="shared" si="3"/>
        <v>374.5</v>
      </c>
    </row>
    <row r="36" spans="1:9" ht="20.149999999999999" hidden="1" customHeight="1" x14ac:dyDescent="0.35">
      <c r="A36" s="123">
        <v>44676</v>
      </c>
      <c r="B36" s="4">
        <v>202204398</v>
      </c>
      <c r="C36" s="122">
        <v>374.5</v>
      </c>
      <c r="D36" s="121">
        <v>2000059968</v>
      </c>
      <c r="E36" s="2">
        <f t="shared" si="2"/>
        <v>374.5</v>
      </c>
      <c r="F36" s="127">
        <f t="shared" si="1"/>
        <v>0</v>
      </c>
      <c r="G36" s="45"/>
      <c r="I36" s="10">
        <f t="shared" si="3"/>
        <v>374.5</v>
      </c>
    </row>
    <row r="37" spans="1:9" ht="20.149999999999999" hidden="1" customHeight="1" x14ac:dyDescent="0.35">
      <c r="A37" s="123">
        <v>44680</v>
      </c>
      <c r="B37" s="4">
        <v>202204481</v>
      </c>
      <c r="C37" s="122">
        <v>456.89</v>
      </c>
      <c r="D37" s="121">
        <v>2000059968</v>
      </c>
      <c r="E37" s="2">
        <f t="shared" si="2"/>
        <v>456.89</v>
      </c>
      <c r="F37" s="127">
        <f t="shared" si="1"/>
        <v>0</v>
      </c>
      <c r="G37" s="45"/>
      <c r="I37" s="10">
        <f t="shared" si="3"/>
        <v>456.89</v>
      </c>
    </row>
    <row r="38" spans="1:9" ht="20.149999999999999" hidden="1" customHeight="1" x14ac:dyDescent="0.35">
      <c r="A38" s="123">
        <v>44685</v>
      </c>
      <c r="B38" s="4">
        <v>202205015</v>
      </c>
      <c r="C38" s="122">
        <v>164.78</v>
      </c>
      <c r="D38" s="121">
        <v>2000059968</v>
      </c>
      <c r="E38" s="2">
        <f t="shared" si="2"/>
        <v>164.78</v>
      </c>
      <c r="F38" s="127">
        <f t="shared" si="1"/>
        <v>0</v>
      </c>
      <c r="G38" s="45"/>
      <c r="I38" s="10">
        <f t="shared" si="3"/>
        <v>164.78</v>
      </c>
    </row>
    <row r="39" spans="1:9" ht="20.149999999999999" hidden="1" customHeight="1" x14ac:dyDescent="0.35">
      <c r="A39" s="123">
        <v>44690</v>
      </c>
      <c r="B39" s="4">
        <v>202205122</v>
      </c>
      <c r="C39" s="122">
        <v>419.44</v>
      </c>
      <c r="D39" s="121">
        <v>2000059968</v>
      </c>
      <c r="E39" s="2">
        <f t="shared" si="2"/>
        <v>419.44</v>
      </c>
      <c r="F39" s="127">
        <f t="shared" si="1"/>
        <v>0</v>
      </c>
      <c r="G39" s="45"/>
      <c r="I39" s="10">
        <f t="shared" si="3"/>
        <v>419.44</v>
      </c>
    </row>
    <row r="40" spans="1:9" ht="20.149999999999999" hidden="1" customHeight="1" x14ac:dyDescent="0.35">
      <c r="A40" s="123">
        <v>44691</v>
      </c>
      <c r="B40" s="4">
        <v>202205154</v>
      </c>
      <c r="C40" s="122">
        <v>119.84</v>
      </c>
      <c r="D40" s="121">
        <v>2000059968</v>
      </c>
      <c r="E40" s="2">
        <f t="shared" si="2"/>
        <v>119.84</v>
      </c>
      <c r="F40" s="127">
        <f t="shared" si="1"/>
        <v>0</v>
      </c>
      <c r="G40" s="45"/>
      <c r="I40" s="10">
        <f t="shared" si="3"/>
        <v>119.84</v>
      </c>
    </row>
    <row r="41" spans="1:9" ht="20.149999999999999" hidden="1" customHeight="1" x14ac:dyDescent="0.35">
      <c r="A41" s="123">
        <v>44694</v>
      </c>
      <c r="B41" s="4">
        <v>202205206</v>
      </c>
      <c r="C41" s="122">
        <v>209.72</v>
      </c>
      <c r="D41" s="121">
        <v>2000059968</v>
      </c>
      <c r="E41" s="2">
        <f t="shared" si="2"/>
        <v>209.72</v>
      </c>
      <c r="F41" s="127">
        <f t="shared" si="1"/>
        <v>0</v>
      </c>
      <c r="G41" s="45"/>
      <c r="I41" s="10">
        <f t="shared" si="3"/>
        <v>209.72</v>
      </c>
    </row>
    <row r="42" spans="1:9" ht="20.149999999999999" hidden="1" customHeight="1" x14ac:dyDescent="0.35">
      <c r="A42" s="123">
        <v>44699</v>
      </c>
      <c r="B42" s="4">
        <v>202205283</v>
      </c>
      <c r="C42" s="122">
        <v>209.72</v>
      </c>
      <c r="D42" s="121">
        <v>2000059968</v>
      </c>
      <c r="E42" s="2">
        <f t="shared" si="2"/>
        <v>209.72</v>
      </c>
      <c r="F42" s="127">
        <f t="shared" si="1"/>
        <v>0</v>
      </c>
      <c r="G42" s="45"/>
      <c r="I42" s="10">
        <f t="shared" si="3"/>
        <v>209.72</v>
      </c>
    </row>
    <row r="43" spans="1:9" ht="20.149999999999999" hidden="1" customHeight="1" x14ac:dyDescent="0.35">
      <c r="A43" s="123">
        <v>44700</v>
      </c>
      <c r="B43" s="4">
        <v>202205311</v>
      </c>
      <c r="C43" s="122">
        <v>164.78</v>
      </c>
      <c r="D43" s="121">
        <v>2000059968</v>
      </c>
      <c r="E43" s="2">
        <f t="shared" si="2"/>
        <v>164.78</v>
      </c>
      <c r="F43" s="127">
        <f t="shared" si="1"/>
        <v>0</v>
      </c>
      <c r="G43" s="45"/>
      <c r="I43" s="10">
        <f t="shared" si="3"/>
        <v>164.78</v>
      </c>
    </row>
    <row r="44" spans="1:9" ht="20.149999999999999" hidden="1" customHeight="1" x14ac:dyDescent="0.35">
      <c r="A44" s="123">
        <v>44701</v>
      </c>
      <c r="B44" s="4">
        <v>202205334</v>
      </c>
      <c r="C44" s="122">
        <v>237.54</v>
      </c>
      <c r="D44" s="121">
        <v>2000059968</v>
      </c>
      <c r="E44" s="2">
        <f t="shared" si="2"/>
        <v>237.54</v>
      </c>
      <c r="F44" s="127">
        <f t="shared" si="1"/>
        <v>0</v>
      </c>
      <c r="G44" s="45"/>
      <c r="I44" s="10">
        <f t="shared" si="3"/>
        <v>237.54</v>
      </c>
    </row>
    <row r="45" spans="1:9" ht="20.149999999999999" hidden="1" customHeight="1" x14ac:dyDescent="0.35">
      <c r="A45" s="123">
        <v>44704</v>
      </c>
      <c r="B45" s="4">
        <v>202205355</v>
      </c>
      <c r="C45" s="122">
        <v>402.32</v>
      </c>
      <c r="D45" s="121">
        <v>2000059968</v>
      </c>
      <c r="E45" s="2">
        <f t="shared" si="2"/>
        <v>402.32</v>
      </c>
      <c r="F45" s="127">
        <f t="shared" si="1"/>
        <v>0</v>
      </c>
      <c r="G45" s="45"/>
      <c r="I45" s="10">
        <f t="shared" si="3"/>
        <v>402.32</v>
      </c>
    </row>
    <row r="46" spans="1:9" ht="20.149999999999999" hidden="1" customHeight="1" x14ac:dyDescent="0.35">
      <c r="A46" s="123">
        <v>44706</v>
      </c>
      <c r="B46" s="4">
        <v>202205396</v>
      </c>
      <c r="C46" s="122">
        <v>164.78</v>
      </c>
      <c r="D46" s="121">
        <v>2000059968</v>
      </c>
      <c r="E46" s="2">
        <f t="shared" si="2"/>
        <v>164.78</v>
      </c>
      <c r="F46" s="127">
        <f t="shared" si="1"/>
        <v>0</v>
      </c>
      <c r="G46" s="45"/>
      <c r="I46" s="10">
        <f t="shared" si="3"/>
        <v>164.78</v>
      </c>
    </row>
    <row r="47" spans="1:9" ht="20.149999999999999" hidden="1" customHeight="1" x14ac:dyDescent="0.35">
      <c r="A47" s="123">
        <v>44711</v>
      </c>
      <c r="B47" s="4">
        <v>202205473</v>
      </c>
      <c r="C47" s="122">
        <v>619.53</v>
      </c>
      <c r="D47" s="121">
        <v>2000059968</v>
      </c>
      <c r="E47" s="2">
        <f t="shared" si="2"/>
        <v>619.53</v>
      </c>
      <c r="F47" s="127">
        <f t="shared" si="1"/>
        <v>0</v>
      </c>
      <c r="G47" s="45"/>
      <c r="I47" s="10">
        <f t="shared" si="3"/>
        <v>619.53</v>
      </c>
    </row>
    <row r="48" spans="1:9" ht="20.149999999999999" hidden="1" customHeight="1" x14ac:dyDescent="0.35">
      <c r="A48" s="123">
        <v>44714</v>
      </c>
      <c r="B48" s="4">
        <v>202206057</v>
      </c>
      <c r="C48" s="122">
        <v>49.22</v>
      </c>
      <c r="D48" s="121">
        <v>20000057856</v>
      </c>
      <c r="E48" s="2">
        <f>C48</f>
        <v>49.22</v>
      </c>
      <c r="F48" s="127">
        <f t="shared" si="1"/>
        <v>0</v>
      </c>
      <c r="G48" s="45"/>
    </row>
    <row r="49" spans="1:9" ht="20.149999999999999" hidden="1" customHeight="1" x14ac:dyDescent="0.35">
      <c r="A49" s="123">
        <v>44715</v>
      </c>
      <c r="B49" s="4">
        <v>202206075</v>
      </c>
      <c r="C49" s="122">
        <v>94.16</v>
      </c>
      <c r="D49" s="121">
        <v>20000057856</v>
      </c>
      <c r="E49" s="2">
        <f t="shared" ref="E49:E67" si="4">C49</f>
        <v>94.16</v>
      </c>
      <c r="F49" s="127">
        <f t="shared" si="1"/>
        <v>0</v>
      </c>
      <c r="G49" s="45"/>
    </row>
    <row r="50" spans="1:9" ht="20.149999999999999" hidden="1" customHeight="1" x14ac:dyDescent="0.35">
      <c r="A50" s="123">
        <v>44718</v>
      </c>
      <c r="B50" s="4">
        <v>202206097</v>
      </c>
      <c r="C50" s="122">
        <v>531.79</v>
      </c>
      <c r="D50" s="121">
        <v>20000057856</v>
      </c>
      <c r="E50" s="2">
        <f t="shared" si="4"/>
        <v>531.79</v>
      </c>
      <c r="F50" s="127">
        <f t="shared" si="1"/>
        <v>0</v>
      </c>
      <c r="G50" s="45"/>
    </row>
    <row r="51" spans="1:9" ht="20.149999999999999" hidden="1" customHeight="1" x14ac:dyDescent="0.35">
      <c r="A51" s="123">
        <v>44718</v>
      </c>
      <c r="B51" s="4">
        <v>202206112</v>
      </c>
      <c r="C51" s="122">
        <v>125.19</v>
      </c>
      <c r="D51" s="121">
        <v>20000057856</v>
      </c>
      <c r="E51" s="2">
        <f t="shared" si="4"/>
        <v>125.19</v>
      </c>
      <c r="F51" s="127">
        <f t="shared" si="1"/>
        <v>0</v>
      </c>
      <c r="G51" s="45"/>
    </row>
    <row r="52" spans="1:9" ht="20.149999999999999" hidden="1" customHeight="1" x14ac:dyDescent="0.35">
      <c r="A52" s="123">
        <v>44722</v>
      </c>
      <c r="B52" s="4">
        <v>202206187</v>
      </c>
      <c r="C52" s="122">
        <v>166.92</v>
      </c>
      <c r="D52" s="121">
        <v>20000057856</v>
      </c>
      <c r="E52" s="2">
        <f t="shared" si="4"/>
        <v>166.92</v>
      </c>
      <c r="F52" s="127">
        <f t="shared" si="1"/>
        <v>0</v>
      </c>
      <c r="G52" s="45"/>
    </row>
    <row r="53" spans="1:9" ht="20.149999999999999" hidden="1" customHeight="1" x14ac:dyDescent="0.35">
      <c r="A53" s="123">
        <v>44722</v>
      </c>
      <c r="B53" s="4">
        <v>202206192</v>
      </c>
      <c r="C53" s="122">
        <v>58.85</v>
      </c>
      <c r="D53" s="121">
        <v>20000057856</v>
      </c>
      <c r="E53" s="2">
        <f t="shared" si="4"/>
        <v>58.85</v>
      </c>
      <c r="F53" s="127">
        <f t="shared" si="1"/>
        <v>0</v>
      </c>
      <c r="G53" s="45"/>
    </row>
    <row r="54" spans="1:9" ht="20.149999999999999" hidden="1" customHeight="1" x14ac:dyDescent="0.35">
      <c r="A54" s="123">
        <v>44725</v>
      </c>
      <c r="B54" s="4">
        <v>202206208</v>
      </c>
      <c r="C54" s="122">
        <v>824.97</v>
      </c>
      <c r="D54" s="121">
        <v>20000057856</v>
      </c>
      <c r="E54" s="2">
        <f t="shared" si="4"/>
        <v>824.97</v>
      </c>
      <c r="F54" s="127">
        <f t="shared" si="1"/>
        <v>0</v>
      </c>
      <c r="G54" s="45"/>
    </row>
    <row r="55" spans="1:9" ht="20.149999999999999" hidden="1" customHeight="1" x14ac:dyDescent="0.35">
      <c r="A55" s="123">
        <v>44729</v>
      </c>
      <c r="B55" s="4">
        <v>202206287</v>
      </c>
      <c r="C55" s="122">
        <v>585.29</v>
      </c>
      <c r="D55" s="121">
        <v>20000057856</v>
      </c>
      <c r="E55" s="2">
        <f t="shared" si="4"/>
        <v>585.29</v>
      </c>
      <c r="F55" s="127">
        <f t="shared" si="1"/>
        <v>0</v>
      </c>
      <c r="G55" s="45"/>
    </row>
    <row r="56" spans="1:9" ht="20.149999999999999" hidden="1" customHeight="1" x14ac:dyDescent="0.35">
      <c r="A56" s="123">
        <v>44732</v>
      </c>
      <c r="B56" s="4">
        <v>202206325</v>
      </c>
      <c r="C56" s="122">
        <v>981.19</v>
      </c>
      <c r="D56" s="121">
        <v>20000057856</v>
      </c>
      <c r="E56" s="2">
        <f t="shared" si="4"/>
        <v>981.19</v>
      </c>
      <c r="F56" s="127">
        <f t="shared" si="1"/>
        <v>0</v>
      </c>
      <c r="G56" s="45"/>
    </row>
    <row r="57" spans="1:9" ht="20.149999999999999" hidden="1" customHeight="1" x14ac:dyDescent="0.35">
      <c r="A57" s="123">
        <v>44736</v>
      </c>
      <c r="B57" s="4">
        <v>202206403</v>
      </c>
      <c r="C57" s="122">
        <v>408.74</v>
      </c>
      <c r="D57" s="121">
        <v>20000057856</v>
      </c>
      <c r="E57" s="2">
        <f t="shared" si="4"/>
        <v>408.74</v>
      </c>
      <c r="F57" s="127">
        <f t="shared" si="1"/>
        <v>0</v>
      </c>
      <c r="G57" s="45"/>
    </row>
    <row r="58" spans="1:9" ht="20.149999999999999" hidden="1" customHeight="1" x14ac:dyDescent="0.35">
      <c r="A58" s="123">
        <v>44739</v>
      </c>
      <c r="B58" s="4">
        <v>202206440</v>
      </c>
      <c r="C58" s="122">
        <v>1145.97</v>
      </c>
      <c r="D58" s="121">
        <v>20000057856</v>
      </c>
      <c r="E58" s="2">
        <f t="shared" si="4"/>
        <v>1145.97</v>
      </c>
      <c r="F58" s="127">
        <f t="shared" si="1"/>
        <v>0</v>
      </c>
      <c r="G58" s="45"/>
    </row>
    <row r="59" spans="1:9" ht="20.149999999999999" hidden="1" customHeight="1" x14ac:dyDescent="0.35">
      <c r="A59" s="123">
        <v>44743</v>
      </c>
      <c r="B59" s="4">
        <v>202207004</v>
      </c>
      <c r="C59" s="122">
        <v>331.7</v>
      </c>
      <c r="D59" s="121">
        <v>2000059968</v>
      </c>
      <c r="E59" s="2">
        <f t="shared" si="4"/>
        <v>331.7</v>
      </c>
      <c r="F59" s="127">
        <f t="shared" si="1"/>
        <v>0</v>
      </c>
      <c r="G59" s="45"/>
      <c r="I59" s="10">
        <f>C59</f>
        <v>331.7</v>
      </c>
    </row>
    <row r="60" spans="1:9" ht="20.149999999999999" hidden="1" customHeight="1" x14ac:dyDescent="0.35">
      <c r="A60" s="123">
        <v>44746</v>
      </c>
      <c r="B60" s="4">
        <v>202207062</v>
      </c>
      <c r="C60" s="122">
        <v>877.4</v>
      </c>
      <c r="D60" s="121">
        <v>2000059968</v>
      </c>
      <c r="E60" s="2">
        <f t="shared" si="4"/>
        <v>877.4</v>
      </c>
      <c r="F60" s="127">
        <f t="shared" si="1"/>
        <v>0</v>
      </c>
      <c r="G60" s="45"/>
      <c r="I60" s="10">
        <f t="shared" ref="I60:I61" si="5">C60</f>
        <v>877.4</v>
      </c>
    </row>
    <row r="61" spans="1:9" ht="20.149999999999999" hidden="1" customHeight="1" x14ac:dyDescent="0.35">
      <c r="A61" s="123">
        <v>44750</v>
      </c>
      <c r="B61" s="4">
        <v>202207134</v>
      </c>
      <c r="C61" s="122">
        <v>799.29</v>
      </c>
      <c r="D61" s="121">
        <v>2000059968</v>
      </c>
      <c r="E61" s="2">
        <f t="shared" si="4"/>
        <v>799.29</v>
      </c>
      <c r="F61" s="127">
        <f t="shared" si="1"/>
        <v>0</v>
      </c>
      <c r="G61" s="45"/>
      <c r="I61" s="10">
        <f t="shared" si="5"/>
        <v>799.29</v>
      </c>
    </row>
    <row r="62" spans="1:9" ht="20.149999999999999" hidden="1" customHeight="1" x14ac:dyDescent="0.35">
      <c r="A62" s="123">
        <v>44754</v>
      </c>
      <c r="B62" s="4">
        <v>202207180</v>
      </c>
      <c r="C62" s="122">
        <v>508.25</v>
      </c>
      <c r="D62" s="106">
        <v>44875</v>
      </c>
      <c r="E62" s="2">
        <f>C62</f>
        <v>508.25</v>
      </c>
      <c r="F62" s="127">
        <f t="shared" si="1"/>
        <v>0</v>
      </c>
      <c r="G62" s="45"/>
      <c r="I62" s="10"/>
    </row>
    <row r="63" spans="1:9" ht="17.5" hidden="1" customHeight="1" x14ac:dyDescent="0.35">
      <c r="A63" s="123">
        <v>44757</v>
      </c>
      <c r="B63" s="4">
        <v>202207255</v>
      </c>
      <c r="C63" s="122">
        <v>166.92</v>
      </c>
      <c r="D63" s="121">
        <v>2000059968</v>
      </c>
      <c r="E63" s="2">
        <f t="shared" si="4"/>
        <v>166.92</v>
      </c>
      <c r="F63" s="127">
        <f t="shared" si="1"/>
        <v>0</v>
      </c>
      <c r="G63" s="45"/>
      <c r="I63" s="10">
        <f>C63</f>
        <v>166.92</v>
      </c>
    </row>
    <row r="64" spans="1:9" ht="20.149999999999999" hidden="1" customHeight="1" x14ac:dyDescent="0.35">
      <c r="A64" s="123">
        <v>44760</v>
      </c>
      <c r="B64" s="4">
        <v>202207292</v>
      </c>
      <c r="C64" s="122">
        <v>547.84</v>
      </c>
      <c r="D64" s="121">
        <v>2000059968</v>
      </c>
      <c r="E64" s="2">
        <f t="shared" si="4"/>
        <v>547.84</v>
      </c>
      <c r="F64" s="127">
        <f t="shared" si="1"/>
        <v>0</v>
      </c>
      <c r="G64" s="45"/>
      <c r="I64" s="10">
        <f>C64</f>
        <v>547.84</v>
      </c>
    </row>
    <row r="65" spans="1:10" ht="20.149999999999999" hidden="1" customHeight="1" x14ac:dyDescent="0.35">
      <c r="A65" s="123">
        <v>44764</v>
      </c>
      <c r="B65" s="4">
        <v>202207379</v>
      </c>
      <c r="C65" s="122">
        <v>194.74</v>
      </c>
      <c r="D65" s="106">
        <v>44875</v>
      </c>
      <c r="E65" s="2">
        <f>C65</f>
        <v>194.74</v>
      </c>
      <c r="F65" s="127">
        <f t="shared" si="1"/>
        <v>0</v>
      </c>
      <c r="G65" s="45"/>
      <c r="I65" s="10"/>
    </row>
    <row r="66" spans="1:10" ht="20.149999999999999" hidden="1" customHeight="1" x14ac:dyDescent="0.35">
      <c r="A66" s="37">
        <v>44767</v>
      </c>
      <c r="B66" s="1">
        <v>202207407</v>
      </c>
      <c r="C66" s="6">
        <v>498.62</v>
      </c>
      <c r="D66" s="121">
        <v>2000059968</v>
      </c>
      <c r="E66" s="2">
        <f t="shared" si="4"/>
        <v>498.62</v>
      </c>
      <c r="F66" s="38">
        <f t="shared" si="1"/>
        <v>0</v>
      </c>
      <c r="G66" s="45"/>
      <c r="I66" s="10">
        <f>C66</f>
        <v>498.62</v>
      </c>
    </row>
    <row r="67" spans="1:10" ht="20.149999999999999" hidden="1" customHeight="1" x14ac:dyDescent="0.35">
      <c r="A67" s="37">
        <v>44771</v>
      </c>
      <c r="B67" s="1">
        <v>202207479</v>
      </c>
      <c r="C67" s="6">
        <v>500.76</v>
      </c>
      <c r="D67" s="121">
        <v>2000059968</v>
      </c>
      <c r="E67" s="2">
        <f t="shared" si="4"/>
        <v>500.76</v>
      </c>
      <c r="F67" s="38">
        <f t="shared" si="1"/>
        <v>0</v>
      </c>
      <c r="G67" s="45"/>
      <c r="I67" s="10">
        <f>C67</f>
        <v>500.76</v>
      </c>
      <c r="J67" s="10">
        <f>SUM(I33:I67)</f>
        <v>8434.81</v>
      </c>
    </row>
    <row r="68" spans="1:10" ht="20.149999999999999" hidden="1" customHeight="1" x14ac:dyDescent="0.35">
      <c r="A68" s="37">
        <v>44774</v>
      </c>
      <c r="B68" s="1">
        <v>202208009</v>
      </c>
      <c r="C68" s="6">
        <v>640.92999999999995</v>
      </c>
      <c r="D68" s="121">
        <v>2000060795</v>
      </c>
      <c r="E68" s="2">
        <f>C68</f>
        <v>640.92999999999995</v>
      </c>
      <c r="F68" s="38">
        <f t="shared" si="1"/>
        <v>0</v>
      </c>
      <c r="G68" s="45"/>
      <c r="I68" s="10">
        <f>E68</f>
        <v>640.92999999999995</v>
      </c>
    </row>
    <row r="69" spans="1:10" ht="20.149999999999999" hidden="1" customHeight="1" x14ac:dyDescent="0.35">
      <c r="A69" s="37">
        <v>44778</v>
      </c>
      <c r="B69" s="1">
        <v>202208102</v>
      </c>
      <c r="C69" s="6">
        <v>284.62</v>
      </c>
      <c r="D69" s="121">
        <v>2000060795</v>
      </c>
      <c r="E69" s="2">
        <f t="shared" ref="E69:E85" si="6">C69</f>
        <v>284.62</v>
      </c>
      <c r="F69" s="38">
        <f t="shared" si="1"/>
        <v>0</v>
      </c>
      <c r="G69" s="45"/>
      <c r="I69" s="10">
        <f t="shared" ref="I69:I76" si="7">E69</f>
        <v>284.62</v>
      </c>
    </row>
    <row r="70" spans="1:10" ht="20.149999999999999" hidden="1" customHeight="1" x14ac:dyDescent="0.35">
      <c r="A70" s="37">
        <v>44781</v>
      </c>
      <c r="B70" s="1">
        <v>202208133</v>
      </c>
      <c r="C70" s="6">
        <v>1074.28</v>
      </c>
      <c r="D70" s="121">
        <v>2000060795</v>
      </c>
      <c r="E70" s="2">
        <f t="shared" si="6"/>
        <v>1074.28</v>
      </c>
      <c r="F70" s="38">
        <f t="shared" si="1"/>
        <v>0</v>
      </c>
      <c r="G70" s="45"/>
      <c r="I70" s="10">
        <f t="shared" si="7"/>
        <v>1074.28</v>
      </c>
    </row>
    <row r="71" spans="1:10" ht="20.149999999999999" hidden="1" customHeight="1" x14ac:dyDescent="0.35">
      <c r="A71" s="37">
        <v>44785</v>
      </c>
      <c r="B71" s="1">
        <v>202208225</v>
      </c>
      <c r="C71" s="6">
        <v>414.09</v>
      </c>
      <c r="D71" s="121">
        <v>2000060795</v>
      </c>
      <c r="E71" s="2">
        <f t="shared" si="6"/>
        <v>414.09</v>
      </c>
      <c r="F71" s="38">
        <f t="shared" si="1"/>
        <v>0</v>
      </c>
      <c r="G71" s="45"/>
      <c r="I71" s="10">
        <f t="shared" si="7"/>
        <v>414.09</v>
      </c>
    </row>
    <row r="72" spans="1:10" ht="20.149999999999999" hidden="1" customHeight="1" x14ac:dyDescent="0.35">
      <c r="A72" s="37">
        <v>44788</v>
      </c>
      <c r="B72" s="1">
        <v>202208248</v>
      </c>
      <c r="C72" s="6">
        <v>1010.08</v>
      </c>
      <c r="D72" s="121">
        <v>2000060795</v>
      </c>
      <c r="E72" s="2">
        <f t="shared" si="6"/>
        <v>1010.08</v>
      </c>
      <c r="F72" s="38">
        <f t="shared" si="1"/>
        <v>0</v>
      </c>
      <c r="G72" s="45"/>
      <c r="I72" s="10">
        <f t="shared" si="7"/>
        <v>1010.08</v>
      </c>
    </row>
    <row r="73" spans="1:10" ht="20.149999999999999" hidden="1" customHeight="1" x14ac:dyDescent="0.35">
      <c r="A73" s="37">
        <v>44792</v>
      </c>
      <c r="B73" s="1">
        <v>202208320</v>
      </c>
      <c r="C73" s="6">
        <v>616.32000000000005</v>
      </c>
      <c r="D73" s="121">
        <v>2000060795</v>
      </c>
      <c r="E73" s="2">
        <f t="shared" si="6"/>
        <v>616.32000000000005</v>
      </c>
      <c r="F73" s="38">
        <f t="shared" si="1"/>
        <v>0</v>
      </c>
      <c r="G73" s="45"/>
      <c r="I73" s="10">
        <f t="shared" si="7"/>
        <v>616.32000000000005</v>
      </c>
    </row>
    <row r="74" spans="1:10" ht="20.149999999999999" hidden="1" customHeight="1" x14ac:dyDescent="0.35">
      <c r="A74" s="37">
        <v>44795</v>
      </c>
      <c r="B74" s="1">
        <v>202208359</v>
      </c>
      <c r="C74" s="6">
        <v>1457.34</v>
      </c>
      <c r="D74" s="121">
        <v>2000060795</v>
      </c>
      <c r="E74" s="2">
        <f t="shared" si="6"/>
        <v>1457.34</v>
      </c>
      <c r="F74" s="38">
        <f t="shared" si="1"/>
        <v>0</v>
      </c>
      <c r="G74" s="45"/>
      <c r="I74" s="10">
        <f t="shared" si="7"/>
        <v>1457.34</v>
      </c>
    </row>
    <row r="75" spans="1:10" ht="20.149999999999999" hidden="1" customHeight="1" x14ac:dyDescent="0.35">
      <c r="A75" s="37">
        <v>44799</v>
      </c>
      <c r="B75" s="1">
        <v>202208427</v>
      </c>
      <c r="C75" s="6">
        <v>418.37</v>
      </c>
      <c r="D75" s="121">
        <v>2000060795</v>
      </c>
      <c r="E75" s="2">
        <f t="shared" si="6"/>
        <v>418.37</v>
      </c>
      <c r="F75" s="38">
        <f t="shared" si="1"/>
        <v>0</v>
      </c>
      <c r="G75" s="45"/>
      <c r="I75" s="10">
        <f t="shared" si="7"/>
        <v>418.37</v>
      </c>
    </row>
    <row r="76" spans="1:10" ht="20.149999999999999" hidden="1" customHeight="1" x14ac:dyDescent="0.35">
      <c r="A76" s="37">
        <v>44802</v>
      </c>
      <c r="B76" s="1">
        <v>202208466</v>
      </c>
      <c r="C76" s="6">
        <v>1205.8900000000001</v>
      </c>
      <c r="D76" s="121">
        <v>2000060795</v>
      </c>
      <c r="E76" s="2">
        <f t="shared" si="6"/>
        <v>1205.8900000000001</v>
      </c>
      <c r="F76" s="38">
        <f t="shared" si="1"/>
        <v>0</v>
      </c>
      <c r="G76" s="45"/>
      <c r="I76" s="10">
        <f t="shared" si="7"/>
        <v>1205.8900000000001</v>
      </c>
      <c r="J76" s="10">
        <f>SUM(I68:I76)</f>
        <v>7121.92</v>
      </c>
    </row>
    <row r="77" spans="1:10" ht="20.149999999999999" hidden="1" customHeight="1" x14ac:dyDescent="0.35">
      <c r="A77" s="37">
        <v>44806</v>
      </c>
      <c r="B77" s="1">
        <v>202209054</v>
      </c>
      <c r="C77" s="6">
        <v>369.15</v>
      </c>
      <c r="D77" s="106">
        <v>44875</v>
      </c>
      <c r="E77" s="2">
        <f t="shared" si="6"/>
        <v>369.15</v>
      </c>
      <c r="F77" s="38">
        <f t="shared" si="1"/>
        <v>0</v>
      </c>
      <c r="G77" s="45"/>
      <c r="I77" s="10"/>
      <c r="J77" s="10"/>
    </row>
    <row r="78" spans="1:10" ht="20.149999999999999" hidden="1" customHeight="1" x14ac:dyDescent="0.35">
      <c r="A78" s="37">
        <v>44809</v>
      </c>
      <c r="B78" s="1">
        <v>202209072</v>
      </c>
      <c r="C78" s="6">
        <v>1205.8900000000001</v>
      </c>
      <c r="D78" s="106">
        <v>44875</v>
      </c>
      <c r="E78" s="2">
        <f t="shared" si="6"/>
        <v>1205.8900000000001</v>
      </c>
      <c r="F78" s="38">
        <f t="shared" ref="F78:F97" si="8">F77+C78-E78</f>
        <v>0</v>
      </c>
      <c r="G78" s="45"/>
      <c r="I78" s="10"/>
      <c r="J78" s="10"/>
    </row>
    <row r="79" spans="1:10" ht="20.149999999999999" hidden="1" customHeight="1" x14ac:dyDescent="0.35">
      <c r="A79" s="37">
        <v>44813</v>
      </c>
      <c r="B79" s="1">
        <v>202209164</v>
      </c>
      <c r="C79" s="6">
        <v>500.76</v>
      </c>
      <c r="D79" s="106">
        <v>44875</v>
      </c>
      <c r="E79" s="2">
        <f t="shared" si="6"/>
        <v>500.76</v>
      </c>
      <c r="F79" s="38">
        <f t="shared" si="8"/>
        <v>0</v>
      </c>
      <c r="G79" s="45"/>
      <c r="I79" s="10"/>
      <c r="J79" s="10"/>
    </row>
    <row r="80" spans="1:10" ht="20.149999999999999" hidden="1" customHeight="1" x14ac:dyDescent="0.35">
      <c r="A80" s="37">
        <v>44816</v>
      </c>
      <c r="B80" s="1">
        <v>202209178</v>
      </c>
      <c r="C80" s="6">
        <v>1123.5</v>
      </c>
      <c r="D80" s="106">
        <v>44875</v>
      </c>
      <c r="E80" s="2">
        <f t="shared" si="6"/>
        <v>1123.5</v>
      </c>
      <c r="F80" s="38">
        <f t="shared" si="8"/>
        <v>0</v>
      </c>
      <c r="G80" s="45"/>
      <c r="I80" s="10"/>
      <c r="J80" s="10"/>
    </row>
    <row r="81" spans="1:10" ht="20.149999999999999" hidden="1" customHeight="1" x14ac:dyDescent="0.35">
      <c r="A81" s="37">
        <v>44820</v>
      </c>
      <c r="B81" s="1">
        <v>202209250</v>
      </c>
      <c r="C81" s="6">
        <v>364.87</v>
      </c>
      <c r="D81" s="106">
        <v>44875</v>
      </c>
      <c r="E81" s="2">
        <f t="shared" si="6"/>
        <v>364.87</v>
      </c>
      <c r="F81" s="38">
        <f t="shared" si="8"/>
        <v>0</v>
      </c>
      <c r="G81" s="45"/>
      <c r="I81" s="10"/>
      <c r="J81" s="10"/>
    </row>
    <row r="82" spans="1:10" ht="20.149999999999999" hidden="1" customHeight="1" x14ac:dyDescent="0.35">
      <c r="A82" s="37">
        <v>44823</v>
      </c>
      <c r="B82" s="1">
        <v>202209289</v>
      </c>
      <c r="C82" s="6">
        <v>1064.6500000000001</v>
      </c>
      <c r="D82" s="106">
        <v>44875</v>
      </c>
      <c r="E82" s="2">
        <f t="shared" si="6"/>
        <v>1064.6500000000001</v>
      </c>
      <c r="F82" s="38">
        <f t="shared" si="8"/>
        <v>0</v>
      </c>
      <c r="G82" s="45"/>
      <c r="I82" s="10"/>
      <c r="J82" s="10"/>
    </row>
    <row r="83" spans="1:10" ht="20.149999999999999" hidden="1" customHeight="1" x14ac:dyDescent="0.35">
      <c r="A83" s="37">
        <v>44827</v>
      </c>
      <c r="B83" s="1">
        <v>202209363</v>
      </c>
      <c r="C83" s="6">
        <v>477.22</v>
      </c>
      <c r="D83" s="106">
        <v>44875</v>
      </c>
      <c r="E83" s="2">
        <f t="shared" si="6"/>
        <v>477.22</v>
      </c>
      <c r="F83" s="38">
        <f t="shared" si="8"/>
        <v>0</v>
      </c>
      <c r="G83" s="45"/>
      <c r="I83" s="10"/>
      <c r="J83" s="10"/>
    </row>
    <row r="84" spans="1:10" ht="20.149999999999999" hidden="1" customHeight="1" x14ac:dyDescent="0.35">
      <c r="A84" s="37">
        <v>44830</v>
      </c>
      <c r="B84" s="1">
        <v>202209394</v>
      </c>
      <c r="C84" s="6">
        <v>1063.58</v>
      </c>
      <c r="D84" s="106">
        <v>44875</v>
      </c>
      <c r="E84" s="2">
        <f t="shared" si="6"/>
        <v>1063.58</v>
      </c>
      <c r="F84" s="38">
        <f t="shared" si="8"/>
        <v>0</v>
      </c>
      <c r="G84" s="45"/>
      <c r="I84" s="10"/>
      <c r="J84" s="10"/>
    </row>
    <row r="85" spans="1:10" ht="20.149999999999999" hidden="1" customHeight="1" x14ac:dyDescent="0.35">
      <c r="A85" s="37">
        <v>44834</v>
      </c>
      <c r="B85" s="1">
        <v>202209480</v>
      </c>
      <c r="C85" s="6">
        <v>418.37</v>
      </c>
      <c r="D85" s="106">
        <v>44875</v>
      </c>
      <c r="E85" s="2">
        <f t="shared" si="6"/>
        <v>418.37</v>
      </c>
      <c r="F85" s="38">
        <f t="shared" si="8"/>
        <v>0</v>
      </c>
      <c r="G85" s="45"/>
      <c r="H85" s="10">
        <f>SUM(C77:C85)</f>
        <v>6587.99</v>
      </c>
      <c r="I85" s="10">
        <f>H85+C62+C65</f>
        <v>7290.98</v>
      </c>
      <c r="J85" s="10"/>
    </row>
    <row r="86" spans="1:10" ht="20.149999999999999" hidden="1" customHeight="1" x14ac:dyDescent="0.35">
      <c r="A86" s="37">
        <v>44837</v>
      </c>
      <c r="B86" s="1">
        <v>202210037</v>
      </c>
      <c r="C86" s="6">
        <v>1097.82</v>
      </c>
      <c r="D86" s="106">
        <v>44879</v>
      </c>
      <c r="E86" s="2">
        <f>C86</f>
        <v>1097.82</v>
      </c>
      <c r="F86" s="38">
        <f t="shared" si="8"/>
        <v>0</v>
      </c>
      <c r="G86" s="45"/>
      <c r="I86" s="10"/>
      <c r="J86" s="10"/>
    </row>
    <row r="87" spans="1:10" ht="20.149999999999999" hidden="1" customHeight="1" x14ac:dyDescent="0.35">
      <c r="A87" s="37">
        <v>44841</v>
      </c>
      <c r="B87" s="1">
        <v>202210126</v>
      </c>
      <c r="C87" s="6">
        <v>418.37</v>
      </c>
      <c r="D87" s="106">
        <v>44879</v>
      </c>
      <c r="E87" s="2">
        <f t="shared" ref="E87:E104" si="9">C87</f>
        <v>418.37</v>
      </c>
      <c r="F87" s="38">
        <f t="shared" si="8"/>
        <v>0</v>
      </c>
      <c r="G87" s="45"/>
      <c r="I87" s="10"/>
      <c r="J87" s="10"/>
    </row>
    <row r="88" spans="1:10" ht="20.149999999999999" hidden="1" customHeight="1" x14ac:dyDescent="0.35">
      <c r="A88" s="37">
        <v>44844</v>
      </c>
      <c r="B88" s="1">
        <v>202210159</v>
      </c>
      <c r="C88" s="6">
        <v>1063.58</v>
      </c>
      <c r="D88" s="106">
        <v>44879</v>
      </c>
      <c r="E88" s="2">
        <f t="shared" si="9"/>
        <v>1063.58</v>
      </c>
      <c r="F88" s="38">
        <f t="shared" si="8"/>
        <v>0</v>
      </c>
      <c r="G88" s="45"/>
      <c r="I88" s="10"/>
      <c r="J88" s="10"/>
    </row>
    <row r="89" spans="1:10" ht="20.149999999999999" hidden="1" customHeight="1" x14ac:dyDescent="0.35">
      <c r="A89" s="37">
        <v>44848</v>
      </c>
      <c r="B89" s="1">
        <v>202210253</v>
      </c>
      <c r="C89" s="6">
        <v>390.55</v>
      </c>
      <c r="D89" s="106">
        <v>44879</v>
      </c>
      <c r="E89" s="2">
        <f t="shared" si="9"/>
        <v>390.55</v>
      </c>
      <c r="F89" s="38">
        <f t="shared" si="8"/>
        <v>0</v>
      </c>
      <c r="G89" s="45"/>
      <c r="I89" s="10"/>
      <c r="J89" s="10"/>
    </row>
    <row r="90" spans="1:10" ht="20.149999999999999" hidden="1" customHeight="1" x14ac:dyDescent="0.35">
      <c r="A90" s="37">
        <v>44852</v>
      </c>
      <c r="B90" s="1">
        <v>202210321</v>
      </c>
      <c r="C90" s="6">
        <v>1097.82</v>
      </c>
      <c r="D90" s="106">
        <v>44879</v>
      </c>
      <c r="E90" s="2">
        <f t="shared" si="9"/>
        <v>1097.82</v>
      </c>
      <c r="F90" s="38">
        <f t="shared" si="8"/>
        <v>0</v>
      </c>
      <c r="G90" s="45"/>
      <c r="I90" s="10"/>
      <c r="J90" s="10"/>
    </row>
    <row r="91" spans="1:10" ht="20.149999999999999" hidden="1" customHeight="1" x14ac:dyDescent="0.35">
      <c r="A91" s="37">
        <v>44855</v>
      </c>
      <c r="B91" s="1">
        <v>202210369</v>
      </c>
      <c r="C91" s="6">
        <v>590.64</v>
      </c>
      <c r="D91" s="106">
        <v>44879</v>
      </c>
      <c r="E91" s="2">
        <f t="shared" si="9"/>
        <v>590.64</v>
      </c>
      <c r="F91" s="38">
        <f t="shared" si="8"/>
        <v>0</v>
      </c>
      <c r="G91" s="45"/>
      <c r="I91" s="10"/>
      <c r="J91" s="10"/>
    </row>
    <row r="92" spans="1:10" ht="20.149999999999999" hidden="1" customHeight="1" x14ac:dyDescent="0.35">
      <c r="A92" s="37">
        <v>44856</v>
      </c>
      <c r="B92" s="1">
        <v>202210401</v>
      </c>
      <c r="C92" s="6">
        <v>69.55</v>
      </c>
      <c r="D92" s="106">
        <v>44879</v>
      </c>
      <c r="E92" s="2">
        <f t="shared" si="9"/>
        <v>69.55</v>
      </c>
      <c r="F92" s="38">
        <f t="shared" si="8"/>
        <v>0</v>
      </c>
      <c r="G92" s="45"/>
      <c r="I92" s="10"/>
      <c r="J92" s="10"/>
    </row>
    <row r="93" spans="1:10" ht="20.149999999999999" hidden="1" customHeight="1" x14ac:dyDescent="0.35">
      <c r="A93" s="37">
        <v>44859</v>
      </c>
      <c r="B93" s="1">
        <v>202210423</v>
      </c>
      <c r="C93" s="6">
        <v>981.19</v>
      </c>
      <c r="D93" s="106">
        <v>44879</v>
      </c>
      <c r="E93" s="2">
        <f t="shared" si="9"/>
        <v>981.19</v>
      </c>
      <c r="F93" s="38">
        <f t="shared" si="8"/>
        <v>0</v>
      </c>
      <c r="G93" s="45"/>
      <c r="I93" s="10"/>
      <c r="J93" s="10"/>
    </row>
    <row r="94" spans="1:10" ht="20.149999999999999" hidden="1" customHeight="1" x14ac:dyDescent="0.35">
      <c r="A94" s="37">
        <v>44862</v>
      </c>
      <c r="B94" s="1">
        <v>202210501</v>
      </c>
      <c r="C94" s="6">
        <v>451.54</v>
      </c>
      <c r="D94" s="106">
        <v>44879</v>
      </c>
      <c r="E94" s="2">
        <f t="shared" si="9"/>
        <v>451.54</v>
      </c>
      <c r="F94" s="38">
        <f t="shared" si="8"/>
        <v>0</v>
      </c>
      <c r="G94" s="45"/>
      <c r="I94" s="10"/>
      <c r="J94" s="10"/>
    </row>
    <row r="95" spans="1:10" ht="20.149999999999999" hidden="1" customHeight="1" x14ac:dyDescent="0.35">
      <c r="A95" s="37">
        <v>44865</v>
      </c>
      <c r="B95" s="1">
        <v>202210531</v>
      </c>
      <c r="C95" s="6">
        <v>898.8</v>
      </c>
      <c r="D95" s="106">
        <v>44879</v>
      </c>
      <c r="E95" s="2">
        <f t="shared" si="9"/>
        <v>898.8</v>
      </c>
      <c r="F95" s="38">
        <f t="shared" si="8"/>
        <v>0</v>
      </c>
      <c r="G95" s="45"/>
      <c r="H95" s="10">
        <f>SUM(C86:C95)</f>
        <v>7059.8600000000006</v>
      </c>
      <c r="I95" s="10"/>
      <c r="J95" s="10"/>
    </row>
    <row r="96" spans="1:10" ht="20.149999999999999" hidden="1" customHeight="1" x14ac:dyDescent="0.35">
      <c r="A96" s="37">
        <v>44869</v>
      </c>
      <c r="B96" s="1">
        <v>202211084</v>
      </c>
      <c r="C96" s="6">
        <v>53.5</v>
      </c>
      <c r="D96" s="106">
        <v>44945</v>
      </c>
      <c r="E96" s="51">
        <f t="shared" si="9"/>
        <v>53.5</v>
      </c>
      <c r="F96" s="38">
        <f t="shared" si="8"/>
        <v>0</v>
      </c>
      <c r="G96" s="45"/>
      <c r="I96" s="10"/>
      <c r="J96" s="10"/>
    </row>
    <row r="97" spans="1:10" ht="20.149999999999999" hidden="1" customHeight="1" x14ac:dyDescent="0.35">
      <c r="A97" s="37">
        <v>44869</v>
      </c>
      <c r="B97" s="1">
        <v>202211085</v>
      </c>
      <c r="C97" s="6">
        <v>551.04999999999995</v>
      </c>
      <c r="D97" s="106">
        <v>44945</v>
      </c>
      <c r="E97" s="51">
        <f t="shared" si="9"/>
        <v>551.04999999999995</v>
      </c>
      <c r="F97" s="38">
        <f t="shared" si="8"/>
        <v>0</v>
      </c>
      <c r="G97" s="45"/>
      <c r="I97" s="10"/>
      <c r="J97" s="10"/>
    </row>
    <row r="98" spans="1:10" ht="20" hidden="1" customHeight="1" x14ac:dyDescent="0.35">
      <c r="A98" s="37">
        <v>44872</v>
      </c>
      <c r="B98" s="1">
        <v>202211126</v>
      </c>
      <c r="C98" s="6">
        <v>1063.58</v>
      </c>
      <c r="D98" s="106">
        <v>44945</v>
      </c>
      <c r="E98" s="51">
        <f t="shared" si="9"/>
        <v>1063.58</v>
      </c>
      <c r="F98" s="38">
        <f t="shared" ref="F98:F114" si="10">F97+C98-E98</f>
        <v>0</v>
      </c>
    </row>
    <row r="99" spans="1:10" ht="20" hidden="1" customHeight="1" x14ac:dyDescent="0.35">
      <c r="A99" s="37">
        <v>44876</v>
      </c>
      <c r="B99" s="1">
        <v>202211211</v>
      </c>
      <c r="C99" s="6">
        <v>341.33</v>
      </c>
      <c r="D99" s="106">
        <v>44945</v>
      </c>
      <c r="E99" s="51">
        <f t="shared" si="9"/>
        <v>341.33</v>
      </c>
      <c r="F99" s="38">
        <f t="shared" si="10"/>
        <v>0</v>
      </c>
    </row>
    <row r="100" spans="1:10" ht="20" hidden="1" customHeight="1" x14ac:dyDescent="0.35">
      <c r="A100" s="37">
        <v>44879</v>
      </c>
      <c r="B100" s="1">
        <v>202211251</v>
      </c>
      <c r="C100" s="6">
        <v>1196.26</v>
      </c>
      <c r="D100" s="106">
        <v>44945</v>
      </c>
      <c r="E100" s="51">
        <f t="shared" si="9"/>
        <v>1196.26</v>
      </c>
      <c r="F100" s="38">
        <f t="shared" si="10"/>
        <v>0</v>
      </c>
    </row>
    <row r="101" spans="1:10" ht="20" hidden="1" customHeight="1" x14ac:dyDescent="0.35">
      <c r="A101" s="37">
        <v>44883</v>
      </c>
      <c r="B101" s="1">
        <v>202211330</v>
      </c>
      <c r="C101" s="6">
        <v>428</v>
      </c>
      <c r="D101" s="106">
        <v>44945</v>
      </c>
      <c r="E101" s="51">
        <f t="shared" si="9"/>
        <v>428</v>
      </c>
      <c r="F101" s="38">
        <f t="shared" si="10"/>
        <v>0</v>
      </c>
    </row>
    <row r="102" spans="1:10" ht="20" hidden="1" customHeight="1" x14ac:dyDescent="0.35">
      <c r="A102" s="37">
        <v>44886</v>
      </c>
      <c r="B102" s="1">
        <v>202211359</v>
      </c>
      <c r="C102" s="6">
        <v>1097.82</v>
      </c>
      <c r="D102" s="106">
        <v>44945</v>
      </c>
      <c r="E102" s="51">
        <f t="shared" si="9"/>
        <v>1097.82</v>
      </c>
      <c r="F102" s="38">
        <f t="shared" si="10"/>
        <v>0</v>
      </c>
    </row>
    <row r="103" spans="1:10" ht="20" hidden="1" customHeight="1" x14ac:dyDescent="0.35">
      <c r="A103" s="37">
        <v>44890</v>
      </c>
      <c r="B103" s="1">
        <v>202211443</v>
      </c>
      <c r="C103" s="6">
        <v>418.37</v>
      </c>
      <c r="D103" s="106">
        <v>44945</v>
      </c>
      <c r="E103" s="51">
        <f t="shared" si="9"/>
        <v>418.37</v>
      </c>
      <c r="F103" s="38">
        <f t="shared" si="10"/>
        <v>0</v>
      </c>
    </row>
    <row r="104" spans="1:10" ht="20" hidden="1" customHeight="1" x14ac:dyDescent="0.35">
      <c r="A104" s="37">
        <v>44893</v>
      </c>
      <c r="B104" s="1">
        <v>202211489</v>
      </c>
      <c r="C104" s="6">
        <v>1205.8900000000001</v>
      </c>
      <c r="D104" s="106">
        <v>44945</v>
      </c>
      <c r="E104" s="51">
        <f t="shared" si="9"/>
        <v>1205.8900000000001</v>
      </c>
      <c r="F104" s="38">
        <f t="shared" si="10"/>
        <v>0</v>
      </c>
    </row>
    <row r="105" spans="1:10" ht="20" customHeight="1" x14ac:dyDescent="0.35">
      <c r="A105" s="37">
        <v>45078</v>
      </c>
      <c r="B105" s="1">
        <v>202306025</v>
      </c>
      <c r="C105" s="6">
        <v>249.48</v>
      </c>
      <c r="D105" s="121"/>
      <c r="E105" s="2"/>
      <c r="F105" s="38">
        <f t="shared" si="10"/>
        <v>249.48</v>
      </c>
    </row>
    <row r="106" spans="1:10" ht="20" customHeight="1" x14ac:dyDescent="0.35">
      <c r="A106" s="37">
        <v>45082</v>
      </c>
      <c r="B106" s="1">
        <v>202306092</v>
      </c>
      <c r="C106" s="6">
        <v>415.8</v>
      </c>
      <c r="D106" s="121"/>
      <c r="E106" s="2"/>
      <c r="F106" s="38">
        <f t="shared" si="10"/>
        <v>665.28</v>
      </c>
    </row>
    <row r="107" spans="1:10" ht="20" customHeight="1" x14ac:dyDescent="0.35">
      <c r="A107" s="37">
        <v>45086</v>
      </c>
      <c r="B107" s="1">
        <v>202306197</v>
      </c>
      <c r="C107" s="6">
        <v>277.56</v>
      </c>
      <c r="D107" s="121"/>
      <c r="E107" s="2"/>
      <c r="F107" s="38">
        <f t="shared" si="10"/>
        <v>942.83999999999992</v>
      </c>
    </row>
    <row r="108" spans="1:10" ht="20" customHeight="1" x14ac:dyDescent="0.35">
      <c r="A108" s="37">
        <v>45089</v>
      </c>
      <c r="B108" s="1">
        <v>202306248</v>
      </c>
      <c r="C108" s="6">
        <v>415.8</v>
      </c>
      <c r="D108" s="121"/>
      <c r="E108" s="2"/>
      <c r="F108" s="38">
        <f t="shared" si="10"/>
        <v>1358.6399999999999</v>
      </c>
    </row>
    <row r="109" spans="1:10" ht="20" customHeight="1" x14ac:dyDescent="0.35">
      <c r="A109" s="37">
        <v>45093</v>
      </c>
      <c r="B109" s="1">
        <v>202306351</v>
      </c>
      <c r="C109" s="6">
        <v>277.56</v>
      </c>
      <c r="D109" s="121"/>
      <c r="E109" s="2"/>
      <c r="F109" s="38">
        <f t="shared" si="10"/>
        <v>1636.1999999999998</v>
      </c>
    </row>
    <row r="110" spans="1:10" ht="20" customHeight="1" x14ac:dyDescent="0.35">
      <c r="A110" s="20">
        <v>45096</v>
      </c>
      <c r="B110" s="1">
        <v>202306391</v>
      </c>
      <c r="C110" s="2">
        <v>415.8</v>
      </c>
      <c r="D110" s="121"/>
      <c r="E110" s="2"/>
      <c r="F110" s="38">
        <f t="shared" si="10"/>
        <v>2052</v>
      </c>
    </row>
    <row r="111" spans="1:10" ht="20" customHeight="1" x14ac:dyDescent="0.35">
      <c r="A111" s="20">
        <v>45100</v>
      </c>
      <c r="B111" s="1">
        <v>202306490</v>
      </c>
      <c r="C111" s="2">
        <v>277.56</v>
      </c>
      <c r="D111" s="121"/>
      <c r="E111" s="2"/>
      <c r="F111" s="38">
        <f t="shared" si="10"/>
        <v>2329.56</v>
      </c>
    </row>
    <row r="112" spans="1:10" ht="20" customHeight="1" x14ac:dyDescent="0.35">
      <c r="A112" s="20">
        <v>45101</v>
      </c>
      <c r="B112" s="1">
        <v>202306553</v>
      </c>
      <c r="C112" s="2">
        <v>415.8</v>
      </c>
      <c r="D112" s="121"/>
      <c r="E112" s="2"/>
      <c r="F112" s="38">
        <f t="shared" si="10"/>
        <v>2745.36</v>
      </c>
    </row>
    <row r="113" spans="1:6" ht="20" customHeight="1" x14ac:dyDescent="0.35">
      <c r="A113" s="20">
        <v>45107</v>
      </c>
      <c r="B113" s="1">
        <v>202306642</v>
      </c>
      <c r="C113" s="2">
        <v>249.48</v>
      </c>
      <c r="D113" s="121"/>
      <c r="E113" s="2"/>
      <c r="F113" s="38">
        <f t="shared" si="10"/>
        <v>2994.84</v>
      </c>
    </row>
    <row r="114" spans="1:6" ht="20" customHeight="1" x14ac:dyDescent="0.35">
      <c r="A114" s="37"/>
      <c r="B114" s="1"/>
      <c r="C114" s="6"/>
      <c r="D114" s="121"/>
      <c r="E114" s="2"/>
      <c r="F114" s="38">
        <f t="shared" si="10"/>
        <v>2994.84</v>
      </c>
    </row>
    <row r="115" spans="1:6" ht="20" customHeight="1" x14ac:dyDescent="0.35"/>
  </sheetData>
  <mergeCells count="6">
    <mergeCell ref="B7:E7"/>
    <mergeCell ref="B3:C3"/>
    <mergeCell ref="H3:L6"/>
    <mergeCell ref="B4:C4"/>
    <mergeCell ref="B5:C5"/>
    <mergeCell ref="B6:C6"/>
  </mergeCells>
  <printOptions horizontalCentered="1"/>
  <pageMargins left="0.70866141732283472" right="0.70866141732283472" top="2.1653543307086616" bottom="0.98425196850393704" header="0.31496062992125984" footer="0.31496062992125984"/>
  <pageSetup paperSize="9" scale="87" fitToHeight="0" orientation="portrait" horizontalDpi="300" verticalDpi="300" r:id="rId1"/>
  <headerFooter>
    <oddFooter>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7">
    <tabColor rgb="FFFFFF00"/>
    <pageSetUpPr fitToPage="1"/>
  </sheetPr>
  <dimension ref="A1:K41"/>
  <sheetViews>
    <sheetView topLeftCell="A2" workbookViewId="0">
      <selection activeCell="A465" sqref="A465"/>
    </sheetView>
  </sheetViews>
  <sheetFormatPr defaultRowHeight="14.5" x14ac:dyDescent="0.35"/>
  <cols>
    <col min="1" max="1" width="13.26953125" style="18" customWidth="1"/>
    <col min="2" max="5" width="16.54296875" customWidth="1"/>
  </cols>
  <sheetData>
    <row r="1" spans="1:11" ht="23.5" x14ac:dyDescent="0.55000000000000004">
      <c r="A1" s="17" t="s">
        <v>271</v>
      </c>
    </row>
    <row r="2" spans="1:11" ht="15" thickBot="1" x14ac:dyDescent="0.4"/>
    <row r="3" spans="1:11" ht="20.149999999999999" customHeight="1" x14ac:dyDescent="0.35">
      <c r="A3" s="18" t="s">
        <v>2</v>
      </c>
      <c r="B3" s="213" t="s">
        <v>735</v>
      </c>
      <c r="C3" s="214"/>
      <c r="D3" s="215"/>
      <c r="E3" s="35"/>
      <c r="G3" s="196" t="str">
        <f>VLOOKUP(A4,'Customer List'!$A$3:$N$532,2,0)</f>
        <v>Rong Hua Desserts                                             Blk 10, Ubi Crescent #01-04.                          Ubi Tech Park Singapore 408564</v>
      </c>
      <c r="H3" s="196"/>
      <c r="I3" s="196"/>
      <c r="J3" s="196"/>
      <c r="K3" s="196"/>
    </row>
    <row r="4" spans="1:11" ht="20.149999999999999" customHeight="1" x14ac:dyDescent="0.35">
      <c r="A4" s="18" t="s">
        <v>549</v>
      </c>
      <c r="B4" s="216" t="s">
        <v>550</v>
      </c>
      <c r="C4" s="217"/>
      <c r="D4" s="218"/>
      <c r="E4" s="14"/>
      <c r="G4" s="196"/>
      <c r="H4" s="196"/>
      <c r="I4" s="196"/>
      <c r="J4" s="196"/>
      <c r="K4" s="196"/>
    </row>
    <row r="5" spans="1:11" ht="20.149999999999999" customHeight="1" thickBot="1" x14ac:dyDescent="0.4">
      <c r="B5" s="219" t="s">
        <v>551</v>
      </c>
      <c r="C5" s="220"/>
      <c r="D5" s="221"/>
      <c r="E5" s="35"/>
      <c r="G5" s="196"/>
      <c r="H5" s="196"/>
      <c r="I5" s="196"/>
      <c r="J5" s="196"/>
      <c r="K5" s="196"/>
    </row>
    <row r="6" spans="1:11" ht="20.149999999999999" customHeight="1" x14ac:dyDescent="0.35">
      <c r="B6" s="212"/>
      <c r="C6" s="212"/>
      <c r="D6" s="25"/>
      <c r="E6" s="35" t="s">
        <v>319</v>
      </c>
      <c r="G6" s="196"/>
      <c r="H6" s="196"/>
      <c r="I6" s="196"/>
      <c r="J6" s="196"/>
      <c r="K6" s="196"/>
    </row>
    <row r="7" spans="1:11" ht="18.5" x14ac:dyDescent="0.35">
      <c r="B7" s="208"/>
      <c r="C7" s="208"/>
      <c r="D7" s="208"/>
      <c r="E7" s="35" t="s">
        <v>992</v>
      </c>
    </row>
    <row r="8" spans="1:11" ht="20.149999999999999" customHeight="1" x14ac:dyDescent="0.35">
      <c r="A8" s="19" t="s">
        <v>272</v>
      </c>
      <c r="B8" s="16" t="s">
        <v>273</v>
      </c>
      <c r="C8" s="16" t="s">
        <v>274</v>
      </c>
      <c r="D8" s="16" t="s">
        <v>275</v>
      </c>
      <c r="E8" s="16" t="s">
        <v>276</v>
      </c>
    </row>
    <row r="9" spans="1:11" ht="18" customHeight="1" x14ac:dyDescent="0.35">
      <c r="A9" s="20">
        <v>45083</v>
      </c>
      <c r="B9" s="65">
        <v>202306141</v>
      </c>
      <c r="C9" s="6">
        <v>414.27</v>
      </c>
      <c r="D9" s="2"/>
      <c r="E9" s="2">
        <f>C9-D9</f>
        <v>414.27</v>
      </c>
    </row>
    <row r="10" spans="1:11" ht="18" customHeight="1" x14ac:dyDescent="0.35">
      <c r="A10" s="66">
        <v>45103</v>
      </c>
      <c r="B10" s="65">
        <v>202306573</v>
      </c>
      <c r="C10" s="6">
        <v>119.02</v>
      </c>
      <c r="D10" s="2"/>
      <c r="E10" s="2">
        <f>E9+C10-D10</f>
        <v>533.29</v>
      </c>
    </row>
    <row r="11" spans="1:11" ht="18" customHeight="1" x14ac:dyDescent="0.35">
      <c r="A11" s="20"/>
      <c r="B11" s="65"/>
      <c r="C11" s="6"/>
      <c r="D11" s="2"/>
      <c r="E11" s="2">
        <f>E10+C11-D11</f>
        <v>533.29</v>
      </c>
    </row>
    <row r="12" spans="1:11" ht="18" customHeight="1" x14ac:dyDescent="0.35">
      <c r="A12" s="57"/>
      <c r="B12" s="65"/>
      <c r="C12" s="6"/>
      <c r="D12" s="2"/>
      <c r="E12" s="2">
        <f t="shared" ref="E12:E25" si="0">E11+C12-D12</f>
        <v>533.29</v>
      </c>
    </row>
    <row r="13" spans="1:11" ht="18" customHeight="1" x14ac:dyDescent="0.35">
      <c r="A13" s="37"/>
      <c r="B13" s="21"/>
      <c r="C13" s="2"/>
      <c r="D13" s="2"/>
      <c r="E13" s="2">
        <f t="shared" si="0"/>
        <v>533.29</v>
      </c>
    </row>
    <row r="14" spans="1:11" ht="18" customHeight="1" x14ac:dyDescent="0.35">
      <c r="A14" s="37"/>
      <c r="B14" s="21"/>
      <c r="C14" s="2"/>
      <c r="D14" s="2"/>
      <c r="E14" s="2">
        <f t="shared" si="0"/>
        <v>533.29</v>
      </c>
    </row>
    <row r="15" spans="1:11" ht="18" customHeight="1" x14ac:dyDescent="0.35">
      <c r="A15" s="37"/>
      <c r="B15" s="21"/>
      <c r="C15" s="2"/>
      <c r="D15" s="2"/>
      <c r="E15" s="2">
        <f t="shared" si="0"/>
        <v>533.29</v>
      </c>
    </row>
    <row r="16" spans="1:11" ht="18" customHeight="1" x14ac:dyDescent="0.35">
      <c r="A16" s="37"/>
      <c r="B16" s="21"/>
      <c r="C16" s="2"/>
      <c r="D16" s="2"/>
      <c r="E16" s="2">
        <f t="shared" si="0"/>
        <v>533.29</v>
      </c>
    </row>
    <row r="17" spans="1:5" ht="18" customHeight="1" x14ac:dyDescent="0.35">
      <c r="A17" s="37"/>
      <c r="B17" s="21"/>
      <c r="C17" s="2"/>
      <c r="D17" s="2"/>
      <c r="E17" s="2">
        <f t="shared" si="0"/>
        <v>533.29</v>
      </c>
    </row>
    <row r="18" spans="1:5" ht="18" customHeight="1" x14ac:dyDescent="0.35">
      <c r="A18" s="37"/>
      <c r="B18" s="21"/>
      <c r="C18" s="2"/>
      <c r="D18" s="2"/>
      <c r="E18" s="2">
        <f t="shared" si="0"/>
        <v>533.29</v>
      </c>
    </row>
    <row r="19" spans="1:5" ht="18" customHeight="1" x14ac:dyDescent="0.35">
      <c r="A19" s="37"/>
      <c r="B19" s="21"/>
      <c r="C19" s="2"/>
      <c r="D19" s="2"/>
      <c r="E19" s="2">
        <f t="shared" si="0"/>
        <v>533.29</v>
      </c>
    </row>
    <row r="20" spans="1:5" ht="18" customHeight="1" x14ac:dyDescent="0.35">
      <c r="A20" s="37"/>
      <c r="B20" s="21"/>
      <c r="C20" s="2"/>
      <c r="D20" s="2"/>
      <c r="E20" s="2">
        <f t="shared" si="0"/>
        <v>533.29</v>
      </c>
    </row>
    <row r="21" spans="1:5" ht="18" customHeight="1" x14ac:dyDescent="0.35">
      <c r="A21" s="37"/>
      <c r="B21" s="21"/>
      <c r="C21" s="2"/>
      <c r="D21" s="2"/>
      <c r="E21" s="2">
        <f t="shared" si="0"/>
        <v>533.29</v>
      </c>
    </row>
    <row r="22" spans="1:5" ht="18" customHeight="1" x14ac:dyDescent="0.35">
      <c r="A22" s="3"/>
      <c r="B22" s="4"/>
      <c r="C22" s="2"/>
      <c r="D22" s="2"/>
      <c r="E22" s="2">
        <f t="shared" si="0"/>
        <v>533.29</v>
      </c>
    </row>
    <row r="23" spans="1:5" ht="18" customHeight="1" x14ac:dyDescent="0.35">
      <c r="A23" s="3"/>
      <c r="B23" s="4"/>
      <c r="C23" s="2"/>
      <c r="D23" s="2"/>
      <c r="E23" s="2">
        <f t="shared" si="0"/>
        <v>533.29</v>
      </c>
    </row>
    <row r="24" spans="1:5" ht="18" customHeight="1" x14ac:dyDescent="0.35">
      <c r="A24" s="3"/>
      <c r="B24" s="4"/>
      <c r="C24" s="2"/>
      <c r="D24" s="2"/>
      <c r="E24" s="2">
        <f t="shared" si="0"/>
        <v>533.29</v>
      </c>
    </row>
    <row r="25" spans="1:5" ht="18" customHeight="1" x14ac:dyDescent="0.35">
      <c r="A25" s="3"/>
      <c r="B25" s="4"/>
      <c r="C25" s="2"/>
      <c r="D25" s="2"/>
      <c r="E25" s="2">
        <f t="shared" si="0"/>
        <v>533.29</v>
      </c>
    </row>
    <row r="26" spans="1:5" ht="18" customHeight="1" x14ac:dyDescent="0.35">
      <c r="C26" s="5"/>
      <c r="D26" s="5"/>
      <c r="E26" s="5"/>
    </row>
    <row r="27" spans="1:5" ht="18" customHeight="1" x14ac:dyDescent="0.35">
      <c r="C27" s="5"/>
      <c r="D27" s="5"/>
      <c r="E27" s="5"/>
    </row>
    <row r="28" spans="1:5" ht="18" customHeight="1" x14ac:dyDescent="0.35">
      <c r="C28" s="5"/>
      <c r="D28" s="5"/>
      <c r="E28" s="5"/>
    </row>
    <row r="29" spans="1:5" ht="18" customHeight="1" x14ac:dyDescent="0.35">
      <c r="C29" s="5"/>
      <c r="D29" s="5"/>
      <c r="E29" s="5"/>
    </row>
    <row r="30" spans="1:5" x14ac:dyDescent="0.35">
      <c r="C30" s="5"/>
      <c r="D30" s="5"/>
      <c r="E30" s="5"/>
    </row>
    <row r="31" spans="1:5" x14ac:dyDescent="0.35">
      <c r="C31" s="5"/>
      <c r="D31" s="5"/>
      <c r="E31" s="5"/>
    </row>
    <row r="32" spans="1:5" x14ac:dyDescent="0.35">
      <c r="C32" s="5"/>
      <c r="D32" s="5"/>
      <c r="E32" s="5"/>
    </row>
    <row r="33" spans="3:5" x14ac:dyDescent="0.35">
      <c r="C33" s="5"/>
      <c r="D33" s="5"/>
      <c r="E33" s="5"/>
    </row>
    <row r="34" spans="3:5" x14ac:dyDescent="0.35">
      <c r="C34" s="5"/>
      <c r="D34" s="5"/>
      <c r="E34" s="5"/>
    </row>
    <row r="35" spans="3:5" x14ac:dyDescent="0.35">
      <c r="C35" s="5"/>
      <c r="D35" s="5"/>
      <c r="E35" s="5"/>
    </row>
    <row r="36" spans="3:5" x14ac:dyDescent="0.35">
      <c r="C36" s="5"/>
      <c r="D36" s="5"/>
      <c r="E36" s="5"/>
    </row>
    <row r="37" spans="3:5" x14ac:dyDescent="0.35">
      <c r="C37" s="5"/>
      <c r="D37" s="5"/>
      <c r="E37" s="5"/>
    </row>
    <row r="38" spans="3:5" x14ac:dyDescent="0.35">
      <c r="C38" s="5"/>
      <c r="D38" s="5"/>
      <c r="E38" s="5"/>
    </row>
    <row r="39" spans="3:5" x14ac:dyDescent="0.35">
      <c r="C39" s="5"/>
      <c r="D39" s="5"/>
      <c r="E39" s="5"/>
    </row>
    <row r="40" spans="3:5" x14ac:dyDescent="0.35">
      <c r="C40" s="5"/>
      <c r="D40" s="5"/>
      <c r="E40" s="5"/>
    </row>
    <row r="41" spans="3:5" x14ac:dyDescent="0.35">
      <c r="C41" s="5"/>
      <c r="D41" s="5"/>
      <c r="E41" s="5"/>
    </row>
  </sheetData>
  <mergeCells count="6">
    <mergeCell ref="B7:D7"/>
    <mergeCell ref="B3:D3"/>
    <mergeCell ref="G3:K6"/>
    <mergeCell ref="B4:D4"/>
    <mergeCell ref="B5:D5"/>
    <mergeCell ref="B6:C6"/>
  </mergeCells>
  <pageMargins left="0.70866141732283472" right="0.70866141732283472" top="2.1259842519685042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31</vt:i4>
      </vt:variant>
    </vt:vector>
  </HeadingPairs>
  <TitlesOfParts>
    <vt:vector size="65" baseType="lpstr">
      <vt:lpstr>Sales Summary</vt:lpstr>
      <vt:lpstr>Customer List</vt:lpstr>
      <vt:lpstr>Aug 2023</vt:lpstr>
      <vt:lpstr>JUL 2023</vt:lpstr>
      <vt:lpstr>Balestier </vt:lpstr>
      <vt:lpstr>Fine Food</vt:lpstr>
      <vt:lpstr>FMD</vt:lpstr>
      <vt:lpstr>Kopitiam</vt:lpstr>
      <vt:lpstr>Rong Hua</vt:lpstr>
      <vt:lpstr>Tong Shui Desserts</vt:lpstr>
      <vt:lpstr>滨海</vt:lpstr>
      <vt:lpstr>梅林	</vt:lpstr>
      <vt:lpstr>Yew kee</vt:lpstr>
      <vt:lpstr>Zhu Fang Ruo</vt:lpstr>
      <vt:lpstr>ID#20</vt:lpstr>
      <vt:lpstr>ID#58</vt:lpstr>
      <vt:lpstr>New Trends	</vt:lpstr>
      <vt:lpstr>Red Lantern </vt:lpstr>
      <vt:lpstr>Dessert  Station</vt:lpstr>
      <vt:lpstr>甜  甜</vt:lpstr>
      <vt:lpstr>RONNIE</vt:lpstr>
      <vt:lpstr>樟宜村甜品屋           	</vt:lpstr>
      <vt:lpstr>FRUITOPIA</vt:lpstr>
      <vt:lpstr>凉凉   </vt:lpstr>
      <vt:lpstr>Tea Three </vt:lpstr>
      <vt:lpstr>Seletar Country Club</vt:lpstr>
      <vt:lpstr>好运    (2)</vt:lpstr>
      <vt:lpstr>好运   </vt:lpstr>
      <vt:lpstr>02-58</vt:lpstr>
      <vt:lpstr>MFC</vt:lpstr>
      <vt:lpstr>Tan Soon Mui</vt:lpstr>
      <vt:lpstr>甜  甜 2022</vt:lpstr>
      <vt:lpstr>Sheet2</vt:lpstr>
      <vt:lpstr>Sheet1</vt:lpstr>
      <vt:lpstr>'02-58'!Print_Area</vt:lpstr>
      <vt:lpstr>'Balestier '!Print_Area</vt:lpstr>
      <vt:lpstr>'Customer List'!Print_Area</vt:lpstr>
      <vt:lpstr>'Dessert  Station'!Print_Area</vt:lpstr>
      <vt:lpstr>'Fine Food'!Print_Area</vt:lpstr>
      <vt:lpstr>FMD!Print_Area</vt:lpstr>
      <vt:lpstr>FRUITOPIA!Print_Area</vt:lpstr>
      <vt:lpstr>'ID#20'!Print_Area</vt:lpstr>
      <vt:lpstr>'ID#58'!Print_Area</vt:lpstr>
      <vt:lpstr>Kopitiam!Print_Area</vt:lpstr>
      <vt:lpstr>MFC!Print_Area</vt:lpstr>
      <vt:lpstr>'New Trends	'!Print_Area</vt:lpstr>
      <vt:lpstr>'Red Lantern '!Print_Area</vt:lpstr>
      <vt:lpstr>'Rong Hua'!Print_Area</vt:lpstr>
      <vt:lpstr>RONNIE!Print_Area</vt:lpstr>
      <vt:lpstr>'Sales Summary'!Print_Area</vt:lpstr>
      <vt:lpstr>'Seletar Country Club'!Print_Area</vt:lpstr>
      <vt:lpstr>'Tan Soon Mui'!Print_Area</vt:lpstr>
      <vt:lpstr>'Tea Three '!Print_Area</vt:lpstr>
      <vt:lpstr>'Tong Shui Desserts'!Print_Area</vt:lpstr>
      <vt:lpstr>'Yew kee'!Print_Area</vt:lpstr>
      <vt:lpstr>'Zhu Fang Ruo'!Print_Area</vt:lpstr>
      <vt:lpstr>'凉凉   '!Print_Area</vt:lpstr>
      <vt:lpstr>'好运   '!Print_Area</vt:lpstr>
      <vt:lpstr>'好运    (2)'!Print_Area</vt:lpstr>
      <vt:lpstr>'梅林	'!Print_Area</vt:lpstr>
      <vt:lpstr>'樟宜村甜品屋           	'!Print_Area</vt:lpstr>
      <vt:lpstr>滨海!Print_Area</vt:lpstr>
      <vt:lpstr>'甜  甜'!Print_Area</vt:lpstr>
      <vt:lpstr>'甜  甜 2022'!Print_Area</vt:lpstr>
      <vt:lpstr>Kopitiam!Print_Titles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Stephen</cp:lastModifiedBy>
  <cp:lastPrinted>2023-07-08T01:12:25Z</cp:lastPrinted>
  <dcterms:created xsi:type="dcterms:W3CDTF">2015-06-05T18:17:20Z</dcterms:created>
  <dcterms:modified xsi:type="dcterms:W3CDTF">2023-08-11T10:46:09Z</dcterms:modified>
</cp:coreProperties>
</file>